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bory\OSK\TEXTY\PLÁNY  V a N\Rozpočty PO 2023\Změny rozpočtů 2023 červen\změny rozpočtů červen 2023 - HOT\"/>
    </mc:Choice>
  </mc:AlternateContent>
  <xr:revisionPtr revIDLastSave="0" documentId="13_ncr:1_{A129B784-A704-4D7F-BE23-DF77FCD583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 2023 - úprava červen" sheetId="2" r:id="rId1"/>
    <sheet name="fondy - červen" sheetId="3" r:id="rId2"/>
  </sheets>
  <definedNames>
    <definedName name="_xlnm.Print_Area" localSheetId="1">'fondy - červen'!$A$1:$G$47</definedName>
    <definedName name="_xlnm.Print_Area" localSheetId="0">'rozpočet 2023 - úprava červen'!$A$1:$G$33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28" i="2"/>
  <c r="H26" i="2"/>
  <c r="H25" i="2"/>
  <c r="H23" i="2"/>
  <c r="H20" i="2"/>
  <c r="G32" i="3"/>
  <c r="J9" i="3"/>
  <c r="K19" i="3" l="1"/>
  <c r="K17" i="3"/>
  <c r="J12" i="3" l="1"/>
  <c r="C27" i="3" l="1"/>
  <c r="G23" i="3"/>
  <c r="G33" i="3" s="1"/>
  <c r="C13" i="3"/>
  <c r="J8" i="3" s="1"/>
  <c r="G12" i="3"/>
  <c r="J11" i="3" l="1"/>
  <c r="C32" i="3"/>
  <c r="J10" i="3"/>
  <c r="C14" i="3"/>
  <c r="B14" i="2" l="1"/>
  <c r="C21" i="2" l="1"/>
  <c r="C19" i="2" s="1"/>
  <c r="C30" i="2" s="1"/>
  <c r="B21" i="2"/>
  <c r="B19" i="2" s="1"/>
  <c r="B30" i="2" s="1"/>
  <c r="C14" i="2"/>
  <c r="C36" i="2" l="1"/>
</calcChain>
</file>

<file path=xl/sharedStrings.xml><?xml version="1.0" encoding="utf-8"?>
<sst xmlns="http://schemas.openxmlformats.org/spreadsheetml/2006/main" count="174" uniqueCount="133">
  <si>
    <t>Rezervní fond</t>
  </si>
  <si>
    <t>Ukazatel</t>
  </si>
  <si>
    <t>Fond odměn</t>
  </si>
  <si>
    <t>Fond kulturních a sociálních potřeb</t>
  </si>
  <si>
    <t>Výnosy a investice celkem</t>
  </si>
  <si>
    <t>Náklady a investice celkem</t>
  </si>
  <si>
    <t xml:space="preserve">Výnosy školy - hlavní činnost </t>
  </si>
  <si>
    <t xml:space="preserve">Výnosy školy - doplňková činnost </t>
  </si>
  <si>
    <t>Neinvestiční příspěvek ÚSC - MČ Brno-sever</t>
  </si>
  <si>
    <t>Fond investic</t>
  </si>
  <si>
    <t>Náklady - doplňková činnost</t>
  </si>
  <si>
    <t>poskytuje  KÚ JMK ve výši krajských normativů</t>
  </si>
  <si>
    <t>Transfery z EF, SR, KÚ, st. fondů a ost. zdrojů</t>
  </si>
  <si>
    <t>Čerpání transferů z EF, SR, KÚ, st. fondů a ost.zdrojů</t>
  </si>
  <si>
    <t>Plán v tis. Kč</t>
  </si>
  <si>
    <t>Dotace ze státního rozpočtu</t>
  </si>
  <si>
    <t>Náklady hrazené ze státního rozpočtu</t>
  </si>
  <si>
    <t xml:space="preserve">Náklady - hlavní činnost celkem </t>
  </si>
  <si>
    <r>
      <t>Použití peněžních fondů školy</t>
    </r>
    <r>
      <rPr>
        <b/>
        <sz val="10"/>
        <rFont val="Arial Narrow"/>
        <family val="2"/>
        <charset val="238"/>
      </rPr>
      <t>:</t>
    </r>
  </si>
  <si>
    <t>z  toho: náklady nekryté příspěvkem zřizovatele</t>
  </si>
  <si>
    <t>Popis změny</t>
  </si>
  <si>
    <t>mzdy, zákonné odvody z mezd, příděl do FKSP, učební pomůcky, DVPP</t>
  </si>
  <si>
    <t>Úprava</t>
  </si>
  <si>
    <t xml:space="preserve">Rozpis </t>
  </si>
  <si>
    <r>
      <t xml:space="preserve">Investice vlastní </t>
    </r>
    <r>
      <rPr>
        <b/>
        <sz val="10"/>
        <rFont val="Arial Narrow"/>
        <family val="2"/>
        <charset val="238"/>
      </rPr>
      <t>*</t>
    </r>
  </si>
  <si>
    <r>
      <t xml:space="preserve">Investice dotovaná obcí </t>
    </r>
    <r>
      <rPr>
        <b/>
        <sz val="10"/>
        <rFont val="Arial Narrow"/>
        <family val="2"/>
        <charset val="238"/>
      </rPr>
      <t>*</t>
    </r>
  </si>
  <si>
    <r>
      <t xml:space="preserve">               provozní náklady</t>
    </r>
    <r>
      <rPr>
        <b/>
        <sz val="10"/>
        <rFont val="Arial Narrow"/>
        <family val="2"/>
        <charset val="238"/>
      </rPr>
      <t xml:space="preserve">: </t>
    </r>
    <r>
      <rPr>
        <b/>
        <sz val="10"/>
        <rFont val="Calibri"/>
        <family val="2"/>
        <charset val="238"/>
      </rPr>
      <t>*</t>
    </r>
  </si>
  <si>
    <t xml:space="preserve">                          materiálové náklady  **</t>
  </si>
  <si>
    <t xml:space="preserve">                           energie  **</t>
  </si>
  <si>
    <t xml:space="preserve">                          opravy a údržba  **</t>
  </si>
  <si>
    <t xml:space="preserve">                          služby  **</t>
  </si>
  <si>
    <t xml:space="preserve">                          mzdové náklady  **</t>
  </si>
  <si>
    <r>
      <t xml:space="preserve">                          odpisy dle odpisového plánu </t>
    </r>
    <r>
      <rPr>
        <sz val="10"/>
        <rFont val="Calibri"/>
        <family val="2"/>
        <charset val="238"/>
      </rPr>
      <t>**</t>
    </r>
  </si>
  <si>
    <t xml:space="preserve">                          jiné ostatní náklady  **</t>
  </si>
  <si>
    <r>
      <rPr>
        <b/>
        <sz val="10"/>
        <rFont val="Arial Narrow"/>
        <family val="2"/>
        <charset val="238"/>
      </rPr>
      <t xml:space="preserve">Vysvětlivky: 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*</t>
    </r>
    <r>
      <rPr>
        <sz val="10"/>
        <rFont val="Arial Narrow"/>
        <family val="2"/>
        <charset val="238"/>
      </rPr>
      <t xml:space="preserve"> závazný ukazatel stanovený zřizovatelem, který určuje účel použití prostředků a jehož objem příspěvková organizace (dále jen "PO") nesmí překročit bez schválení zřizovatele.</t>
    </r>
  </si>
  <si>
    <r>
      <t xml:space="preserve">                        </t>
    </r>
    <r>
      <rPr>
        <b/>
        <sz val="10"/>
        <rFont val="Arial Narrow"/>
        <family val="2"/>
        <charset val="238"/>
      </rPr>
      <t>**</t>
    </r>
    <r>
      <rPr>
        <sz val="10"/>
        <rFont val="Arial Narrow"/>
        <family val="2"/>
        <charset val="238"/>
      </rPr>
      <t xml:space="preserve">  položky rozpočtu, jejichž změnu objemu schvaluje zřizovatel. V rámci položky je PO oprávněna provádět přesuny prostředků (v rozpisu), přesuny schvaluje ředitel PO.</t>
    </r>
  </si>
  <si>
    <t xml:space="preserve">  </t>
  </si>
  <si>
    <t>v tis. Kč</t>
  </si>
  <si>
    <t xml:space="preserve"> 411 - FOND ODMĚN </t>
  </si>
  <si>
    <t xml:space="preserve">plán </t>
  </si>
  <si>
    <t>412 - FKSP</t>
  </si>
  <si>
    <t>kontrola vazby na tabulku upraveného rozpočtu - rozdíl</t>
  </si>
  <si>
    <t>FO</t>
  </si>
  <si>
    <t>₊</t>
  </si>
  <si>
    <t>tvorba ze zlepšeného výsledku hosp.*</t>
  </si>
  <si>
    <t>tvorba dle vyhl. 114/2002 Sb.</t>
  </si>
  <si>
    <t>FKSP</t>
  </si>
  <si>
    <r>
      <t>přírůstek z darů určených na platy</t>
    </r>
    <r>
      <rPr>
        <sz val="10"/>
        <rFont val="Calibri"/>
        <family val="2"/>
        <charset val="238"/>
      </rPr>
      <t>*</t>
    </r>
  </si>
  <si>
    <t>—</t>
  </si>
  <si>
    <t>čerpání na pořízení HM (do výnosů)</t>
  </si>
  <si>
    <t>RF</t>
  </si>
  <si>
    <t>―</t>
  </si>
  <si>
    <t>dokrytí platů</t>
  </si>
  <si>
    <t>další čerpání dle vyhl. 114/2002 Sb.</t>
  </si>
  <si>
    <t>FI</t>
  </si>
  <si>
    <t>odměny zaměstnancům</t>
  </si>
  <si>
    <t xml:space="preserve">odpisy </t>
  </si>
  <si>
    <t>čerpání do výnosů celkem:</t>
  </si>
  <si>
    <t>413 + 414 - REZERVNÍ FOND</t>
  </si>
  <si>
    <t>416 - FOND INVESTIC</t>
  </si>
  <si>
    <r>
      <t>investiční příspěvek zřizovatele</t>
    </r>
    <r>
      <rPr>
        <sz val="10"/>
        <rFont val="Calibri"/>
        <family val="2"/>
        <charset val="238"/>
      </rPr>
      <t>*</t>
    </r>
  </si>
  <si>
    <t>investiční dotace státních fondů</t>
  </si>
  <si>
    <r>
      <t>přírůstek z přijatých peněžních darů</t>
    </r>
    <r>
      <rPr>
        <sz val="10"/>
        <rFont val="Calibri"/>
        <family val="2"/>
        <charset val="238"/>
      </rPr>
      <t>*</t>
    </r>
  </si>
  <si>
    <r>
      <t>přírůstek schváleným prodejem DHM</t>
    </r>
    <r>
      <rPr>
        <sz val="10"/>
        <rFont val="Calibri"/>
        <family val="2"/>
        <charset val="238"/>
      </rPr>
      <t>*</t>
    </r>
  </si>
  <si>
    <t>čerpání přijatých peněžních darů</t>
  </si>
  <si>
    <r>
      <t>přírůstek přijetím daru na inv. účely</t>
    </r>
    <r>
      <rPr>
        <sz val="10"/>
        <rFont val="Calibri"/>
        <family val="2"/>
        <charset val="238"/>
      </rPr>
      <t>*</t>
    </r>
  </si>
  <si>
    <r>
      <t>přírůstek převodem z Rezervního fondu</t>
    </r>
    <r>
      <rPr>
        <sz val="10"/>
        <rFont val="Calibri"/>
        <family val="2"/>
        <charset val="238"/>
      </rPr>
      <t>*</t>
    </r>
  </si>
  <si>
    <t>úhrada případných sankcí</t>
  </si>
  <si>
    <t>úhrada ztráty za předchozí léta</t>
  </si>
  <si>
    <t>převody:</t>
  </si>
  <si>
    <r>
      <t>převod do FI na investici</t>
    </r>
    <r>
      <rPr>
        <sz val="10"/>
        <rFont val="Calibri"/>
        <family val="2"/>
        <charset val="238"/>
      </rPr>
      <t>*</t>
    </r>
  </si>
  <si>
    <r>
      <t>převod do FI na opravy</t>
    </r>
    <r>
      <rPr>
        <sz val="10"/>
        <rFont val="Calibri"/>
        <family val="2"/>
        <charset val="238"/>
      </rPr>
      <t>*</t>
    </r>
  </si>
  <si>
    <r>
      <t>úhrada investičních úvěrů nebo půjček</t>
    </r>
    <r>
      <rPr>
        <sz val="10"/>
        <rFont val="Calibri"/>
        <family val="2"/>
        <charset val="238"/>
      </rPr>
      <t>*</t>
    </r>
  </si>
  <si>
    <t>čerpání na investice a do výnosů celkem:</t>
  </si>
  <si>
    <t>*</t>
  </si>
  <si>
    <t xml:space="preserve">přírůstek, převod a úbytek fondu podléhající předchozímu souhlasu zřizovatele </t>
  </si>
  <si>
    <t>KONTROLY:</t>
  </si>
  <si>
    <t>počáteční stav RF celkem:</t>
  </si>
  <si>
    <t>učební pomůcky, mzdové náklady</t>
  </si>
  <si>
    <t xml:space="preserve">   </t>
  </si>
  <si>
    <t>rozvoj činnosti - DDHM a materiál</t>
  </si>
  <si>
    <t xml:space="preserve"> </t>
  </si>
  <si>
    <t>Upraveno dle aktuálních rozpočtových opatření.</t>
  </si>
  <si>
    <t>Upraveno dle předpokládaného použití.</t>
  </si>
  <si>
    <t>dočasné dokrytí nesouladu V a N</t>
  </si>
  <si>
    <t xml:space="preserve">Upraveno v souvislosti s výnosy. </t>
  </si>
  <si>
    <t>stav k 01.01.2023</t>
  </si>
  <si>
    <t>plánovaný zůstatek k 31.12.2023</t>
  </si>
  <si>
    <t>odúčtování nespotř. dotací 2022</t>
  </si>
  <si>
    <r>
      <t>tvorba ve výši odpisů roku 2023</t>
    </r>
    <r>
      <rPr>
        <sz val="10"/>
        <rFont val="Calibri"/>
        <family val="2"/>
        <charset val="238"/>
      </rPr>
      <t>*</t>
    </r>
  </si>
  <si>
    <r>
      <t>DHM</t>
    </r>
    <r>
      <rPr>
        <sz val="10"/>
        <rFont val="Calibri"/>
        <family val="2"/>
        <charset val="238"/>
      </rPr>
      <t>*</t>
    </r>
    <r>
      <rPr>
        <sz val="10"/>
        <rFont val="Arial"/>
        <family val="2"/>
        <charset val="238"/>
      </rPr>
      <t xml:space="preserve"> -  specifikovat</t>
    </r>
  </si>
  <si>
    <t xml:space="preserve">rozdělení ZVH 2022 celkem: </t>
  </si>
  <si>
    <t xml:space="preserve">PLÁN   TVORBY  A  POUŽITÍ  FONDŮ   NA   ROK   2023                                                                                                            k 28.06.2023                                                                                                                                                  </t>
  </si>
  <si>
    <t>ROZPOČET NA  ROK  2023 - úprava k 28.06.2023</t>
  </si>
  <si>
    <t>Příloha č. 1/xx usnesení 9/22. schůze RMČ Brno-sever, konané dne 28.06.2023</t>
  </si>
  <si>
    <t>Příloha č. 1/xx  usnesení 9/22. schůze RMČ Brno-sever, konané dne 28.06.2023</t>
  </si>
  <si>
    <t>technické zhodnocení budovy*  - specifikovat</t>
  </si>
  <si>
    <r>
      <t>DNM</t>
    </r>
    <r>
      <rPr>
        <sz val="10"/>
        <rFont val="Calibri"/>
        <family val="2"/>
        <charset val="238"/>
      </rPr>
      <t>*</t>
    </r>
    <r>
      <rPr>
        <sz val="10"/>
        <rFont val="Arial"/>
        <family val="2"/>
        <charset val="238"/>
      </rPr>
      <t xml:space="preserve"> -   specifikovat</t>
    </r>
  </si>
  <si>
    <t>v tis.</t>
  </si>
  <si>
    <t>Vyplnit všechna políčka, i nuly!</t>
  </si>
  <si>
    <t>Nepoužité položky v rozpisu vymazat</t>
  </si>
  <si>
    <t>kontrola</t>
  </si>
  <si>
    <t>převedené nespotř. dotace 2022</t>
  </si>
  <si>
    <t>stav k 01.01.2023   účet 414  (z darů)</t>
  </si>
  <si>
    <t>stav k 01.01.2023   účet 413  (z VH)</t>
  </si>
  <si>
    <t>Mateřská škola Brno, Tišnovská 169, příspěvková organizace, IČO: 70994200</t>
  </si>
  <si>
    <t>Vypracovala: Iveta Strapinová</t>
  </si>
  <si>
    <t>Schválila: Lenka Svobodová, ředitelka</t>
  </si>
  <si>
    <t>příspěvek na provoz (2.500)</t>
  </si>
  <si>
    <t>odměny zaměstnancům (40)</t>
  </si>
  <si>
    <t>elektřina (400), voda (140), plyn (980)</t>
  </si>
  <si>
    <t>veškeré opravy budou hrazené z fondu investic</t>
  </si>
  <si>
    <t xml:space="preserve">                        Schválila: Lenka Svobodová, ředitelka</t>
  </si>
  <si>
    <t>Skutečnost</t>
  </si>
  <si>
    <t>k 31.12.2022</t>
  </si>
  <si>
    <t>vybavení pro potřeby zaměstnanců (40)</t>
  </si>
  <si>
    <t>Šablony JAK (350)</t>
  </si>
  <si>
    <t>opravy majetku - opravy na ŠZ, budově</t>
  </si>
  <si>
    <t>čerpání na rozvoj činnosti - DDHM a materiál (200)</t>
  </si>
  <si>
    <t>potraviny (1.300), náklady hrazené rodiči (100), mzdové náklady z FO (40), náklady hrazené z FKSP (40), DDHM a materiál hrazené z RF (200), opravy z FI (300)</t>
  </si>
  <si>
    <t>banka (30), telefon, internet, poštovné (40), odvoz odpadu (50), prádelna (30), účetnictví a mzdy (200), IT služby (80), údržba zahrady a chodníků (70), revize, servis (40), cestovné (10), náklady ostatní služby (80)</t>
  </si>
  <si>
    <t>DPP, DPČ - chodníky, administrativa (36), mzdy obec (20), odvody z mezd i k FO (20)</t>
  </si>
  <si>
    <t>pojištění majetku (5), sociální náklady (78), ostatní (8)</t>
  </si>
  <si>
    <t>materiál (333)</t>
  </si>
  <si>
    <t>V Brně dne: 5.6.2023</t>
  </si>
  <si>
    <t>stravné (1.300), školné (450), příjmy od rodičů na školní akce - ŠvP, výlety, kroužky (100)</t>
  </si>
  <si>
    <t>Navýšeno na další vybavení pro zaměstnance.</t>
  </si>
  <si>
    <t>Navýšeno na další materiálové náklady.</t>
  </si>
  <si>
    <t>opravy na školní zahradě - chodníky, pískoviště, herní prvky (250), opravy na budově (50)</t>
  </si>
  <si>
    <t>Poníženo - část bude hrazena z RF.</t>
  </si>
  <si>
    <t>Navýšeny dohody.</t>
  </si>
  <si>
    <t>Navýšeny sociální náklady.</t>
  </si>
  <si>
    <t>Navýšeno v souvislosti s vyšším čerpáním fondů.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</si>
</sst>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8" x14ac:knownFonts="1">
    <font>
      <sz val="10"/>
      <name val="Arial CE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b/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9"/>
      <name val="Times New Roman CE"/>
      <family val="1"/>
      <charset val="238"/>
    </font>
    <font>
      <i/>
      <sz val="9"/>
      <name val="Times New Roman CE"/>
      <charset val="238"/>
    </font>
    <font>
      <b/>
      <sz val="12"/>
      <name val="Arial Narrow"/>
      <family val="2"/>
      <charset val="238"/>
    </font>
    <font>
      <i/>
      <sz val="10"/>
      <color indexed="10"/>
      <name val="Arial CE"/>
      <charset val="238"/>
    </font>
    <font>
      <i/>
      <sz val="10"/>
      <color indexed="40"/>
      <name val="Arial CE"/>
      <charset val="238"/>
    </font>
    <font>
      <b/>
      <sz val="10"/>
      <color indexed="10"/>
      <name val="Arial CE"/>
      <charset val="238"/>
    </font>
    <font>
      <sz val="10"/>
      <color indexed="30"/>
      <name val="Arial CE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4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sz val="18"/>
      <name val="Calibri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Calibri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u/>
      <sz val="10"/>
      <color rgb="FF0070C0"/>
      <name val="Arial"/>
      <family val="2"/>
      <charset val="238"/>
    </font>
    <font>
      <i/>
      <sz val="9"/>
      <color indexed="30"/>
      <name val="Arial"/>
      <family val="2"/>
      <charset val="238"/>
    </font>
    <font>
      <i/>
      <sz val="10"/>
      <color indexed="30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color theme="0"/>
      <name val="Arial CE"/>
      <charset val="238"/>
    </font>
    <font>
      <i/>
      <sz val="10"/>
      <color theme="0"/>
      <name val="Arial"/>
      <family val="2"/>
      <charset val="238"/>
    </font>
    <font>
      <sz val="10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rgb="FF0070C0"/>
      <name val="Arial CE"/>
      <charset val="238"/>
    </font>
    <font>
      <i/>
      <sz val="9"/>
      <color rgb="FF0070C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70C0"/>
      <name val="Arial CE"/>
      <charset val="238"/>
    </font>
    <font>
      <b/>
      <i/>
      <sz val="11"/>
      <color rgb="FFFF0000"/>
      <name val="Arial CE"/>
      <charset val="238"/>
    </font>
    <font>
      <b/>
      <sz val="10"/>
      <color rgb="FF0070C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9"/>
      <color rgb="FF0070C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1" fillId="3" borderId="5" xfId="0" applyNumberFormat="1" applyFont="1" applyFill="1" applyBorder="1" applyAlignment="1" applyProtection="1">
      <alignment horizontal="right" vertical="center" indent="1"/>
      <protection locked="0"/>
    </xf>
    <xf numFmtId="3" fontId="1" fillId="3" borderId="3" xfId="0" applyNumberFormat="1" applyFont="1" applyFill="1" applyBorder="1" applyAlignment="1" applyProtection="1">
      <alignment horizontal="right" vertical="center" indent="1"/>
      <protection locked="0"/>
    </xf>
    <xf numFmtId="3" fontId="3" fillId="4" borderId="13" xfId="0" applyNumberFormat="1" applyFont="1" applyFill="1" applyBorder="1" applyAlignment="1">
      <alignment horizontal="right" indent="1"/>
    </xf>
    <xf numFmtId="3" fontId="1" fillId="3" borderId="4" xfId="0" applyNumberFormat="1" applyFont="1" applyFill="1" applyBorder="1" applyAlignment="1" applyProtection="1">
      <alignment horizontal="right" vertical="center" indent="1"/>
      <protection locked="0"/>
    </xf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3" fontId="1" fillId="3" borderId="6" xfId="0" applyNumberFormat="1" applyFont="1" applyFill="1" applyBorder="1" applyAlignment="1" applyProtection="1">
      <alignment horizontal="right" vertical="center" indent="1"/>
      <protection locked="0"/>
    </xf>
    <xf numFmtId="3" fontId="1" fillId="3" borderId="14" xfId="0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3" fontId="4" fillId="3" borderId="5" xfId="0" applyNumberFormat="1" applyFont="1" applyFill="1" applyBorder="1" applyAlignment="1">
      <alignment horizontal="right" vertical="center" indent="1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3" borderId="0" xfId="0" applyFont="1" applyFill="1" applyAlignment="1">
      <alignment vertical="center" wrapText="1"/>
    </xf>
    <xf numFmtId="4" fontId="18" fillId="0" borderId="0" xfId="0" applyNumberFormat="1" applyFont="1" applyAlignment="1" applyProtection="1">
      <alignment wrapText="1"/>
      <protection locked="0"/>
    </xf>
    <xf numFmtId="0" fontId="18" fillId="0" borderId="0" xfId="0" applyFont="1" applyProtection="1">
      <protection locked="0"/>
    </xf>
    <xf numFmtId="4" fontId="20" fillId="0" borderId="0" xfId="0" applyNumberFormat="1" applyFont="1" applyProtection="1">
      <protection locked="0"/>
    </xf>
    <xf numFmtId="0" fontId="21" fillId="0" borderId="0" xfId="0" applyFont="1" applyAlignment="1" applyProtection="1">
      <alignment vertical="top" textRotation="180"/>
      <protection locked="0"/>
    </xf>
    <xf numFmtId="3" fontId="16" fillId="0" borderId="0" xfId="0" applyNumberFormat="1" applyFont="1" applyAlignment="1" applyProtection="1">
      <alignment horizontal="right"/>
      <protection locked="0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5" fillId="0" borderId="24" xfId="0" applyFont="1" applyBorder="1" applyProtection="1">
      <protection locked="0"/>
    </xf>
    <xf numFmtId="164" fontId="15" fillId="0" borderId="24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164" fontId="15" fillId="3" borderId="0" xfId="0" applyNumberFormat="1" applyFont="1" applyFill="1" applyAlignment="1">
      <alignment horizontal="right"/>
    </xf>
    <xf numFmtId="0" fontId="23" fillId="0" borderId="24" xfId="0" applyFont="1" applyBorder="1" applyProtection="1">
      <protection locked="0"/>
    </xf>
    <xf numFmtId="0" fontId="15" fillId="0" borderId="24" xfId="0" applyFont="1" applyBorder="1" applyAlignment="1" applyProtection="1">
      <alignment vertical="center"/>
      <protection locked="0"/>
    </xf>
    <xf numFmtId="0" fontId="23" fillId="0" borderId="25" xfId="0" applyFont="1" applyBorder="1" applyProtection="1"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64" fontId="24" fillId="3" borderId="0" xfId="0" applyNumberFormat="1" applyFont="1" applyFill="1" applyAlignment="1" applyProtection="1">
      <alignment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12" fillId="4" borderId="26" xfId="0" applyFont="1" applyFill="1" applyBorder="1" applyProtection="1">
      <protection locked="0"/>
    </xf>
    <xf numFmtId="0" fontId="15" fillId="4" borderId="26" xfId="0" applyFont="1" applyFill="1" applyBorder="1" applyAlignment="1">
      <alignment vertical="center"/>
    </xf>
    <xf numFmtId="164" fontId="15" fillId="3" borderId="0" xfId="0" applyNumberFormat="1" applyFont="1" applyFill="1" applyAlignment="1" applyProtection="1">
      <alignment vertical="center"/>
      <protection locked="0"/>
    </xf>
    <xf numFmtId="0" fontId="12" fillId="3" borderId="26" xfId="0" applyFont="1" applyFill="1" applyBorder="1" applyProtection="1">
      <protection locked="0"/>
    </xf>
    <xf numFmtId="0" fontId="15" fillId="0" borderId="26" xfId="0" applyFont="1" applyBorder="1" applyAlignment="1" applyProtection="1">
      <alignment vertical="center"/>
      <protection locked="0"/>
    </xf>
    <xf numFmtId="0" fontId="12" fillId="0" borderId="24" xfId="0" applyFont="1" applyBorder="1" applyProtection="1">
      <protection locked="0"/>
    </xf>
    <xf numFmtId="0" fontId="15" fillId="0" borderId="24" xfId="0" applyFont="1" applyBorder="1" applyAlignment="1" applyProtection="1">
      <alignment horizontal="left"/>
      <protection locked="0"/>
    </xf>
    <xf numFmtId="0" fontId="12" fillId="3" borderId="24" xfId="0" applyFont="1" applyFill="1" applyBorder="1" applyProtection="1">
      <protection locked="0"/>
    </xf>
    <xf numFmtId="164" fontId="15" fillId="3" borderId="0" xfId="0" applyNumberFormat="1" applyFont="1" applyFill="1" applyAlignment="1">
      <alignment horizontal="right" vertical="center"/>
    </xf>
    <xf numFmtId="0" fontId="13" fillId="4" borderId="24" xfId="0" applyFont="1" applyFill="1" applyBorder="1" applyProtection="1">
      <protection locked="0"/>
    </xf>
    <xf numFmtId="0" fontId="15" fillId="4" borderId="24" xfId="0" applyFont="1" applyFill="1" applyBorder="1" applyProtection="1">
      <protection locked="0"/>
    </xf>
    <xf numFmtId="164" fontId="15" fillId="4" borderId="24" xfId="0" applyNumberFormat="1" applyFont="1" applyFill="1" applyBorder="1" applyAlignment="1">
      <alignment horizontal="right"/>
    </xf>
    <xf numFmtId="3" fontId="15" fillId="0" borderId="0" xfId="0" applyNumberFormat="1" applyFont="1" applyProtection="1">
      <protection locked="0"/>
    </xf>
    <xf numFmtId="0" fontId="15" fillId="3" borderId="0" xfId="0" applyFont="1" applyFill="1" applyProtection="1">
      <protection locked="0"/>
    </xf>
    <xf numFmtId="164" fontId="15" fillId="0" borderId="24" xfId="0" applyNumberFormat="1" applyFont="1" applyBorder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164" fontId="15" fillId="0" borderId="0" xfId="0" applyNumberFormat="1" applyFont="1" applyAlignment="1">
      <alignment horizontal="right"/>
    </xf>
    <xf numFmtId="0" fontId="24" fillId="0" borderId="0" xfId="0" applyFont="1" applyProtection="1"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164" fontId="25" fillId="0" borderId="0" xfId="0" applyNumberFormat="1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64" fontId="15" fillId="0" borderId="26" xfId="0" applyNumberFormat="1" applyFont="1" applyBorder="1" applyAlignment="1" applyProtection="1">
      <alignment vertical="center"/>
      <protection locked="0"/>
    </xf>
    <xf numFmtId="164" fontId="15" fillId="3" borderId="24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164" fontId="24" fillId="0" borderId="0" xfId="0" applyNumberFormat="1" applyFont="1" applyAlignment="1" applyProtection="1">
      <alignment vertical="center"/>
      <protection locked="0"/>
    </xf>
    <xf numFmtId="164" fontId="16" fillId="0" borderId="0" xfId="0" applyNumberFormat="1" applyFont="1" applyAlignment="1">
      <alignment vertical="center"/>
    </xf>
    <xf numFmtId="164" fontId="15" fillId="4" borderId="24" xfId="0" applyNumberFormat="1" applyFont="1" applyFill="1" applyBorder="1" applyAlignment="1">
      <alignment vertical="center"/>
    </xf>
    <xf numFmtId="164" fontId="15" fillId="0" borderId="0" xfId="0" applyNumberFormat="1" applyFont="1" applyAlignment="1" applyProtection="1">
      <alignment horizontal="right" vertical="center"/>
      <protection locked="0"/>
    </xf>
    <xf numFmtId="0" fontId="15" fillId="0" borderId="23" xfId="0" applyFont="1" applyBorder="1" applyAlignment="1">
      <alignment horizontal="left"/>
    </xf>
    <xf numFmtId="164" fontId="15" fillId="3" borderId="0" xfId="0" applyNumberFormat="1" applyFont="1" applyFill="1"/>
    <xf numFmtId="0" fontId="1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vertical="center"/>
      <protection locked="0"/>
    </xf>
    <xf numFmtId="3" fontId="1" fillId="5" borderId="14" xfId="0" applyNumberFormat="1" applyFont="1" applyFill="1" applyBorder="1" applyAlignment="1">
      <alignment horizontal="right" vertical="center" indent="1"/>
    </xf>
    <xf numFmtId="3" fontId="1" fillId="5" borderId="3" xfId="0" applyNumberFormat="1" applyFont="1" applyFill="1" applyBorder="1" applyAlignment="1">
      <alignment horizontal="right" vertical="center" indent="1"/>
    </xf>
    <xf numFmtId="3" fontId="1" fillId="5" borderId="6" xfId="0" applyNumberFormat="1" applyFont="1" applyFill="1" applyBorder="1" applyAlignment="1" applyProtection="1">
      <alignment horizontal="right" vertical="center" indent="1"/>
      <protection locked="0"/>
    </xf>
    <xf numFmtId="164" fontId="15" fillId="6" borderId="24" xfId="0" applyNumberFormat="1" applyFont="1" applyFill="1" applyBorder="1" applyAlignment="1" applyProtection="1">
      <alignment horizontal="right"/>
      <protection locked="0"/>
    </xf>
    <xf numFmtId="164" fontId="15" fillId="6" borderId="24" xfId="0" applyNumberFormat="1" applyFont="1" applyFill="1" applyBorder="1" applyAlignment="1" applyProtection="1">
      <alignment vertical="center"/>
      <protection locked="0"/>
    </xf>
    <xf numFmtId="3" fontId="1" fillId="6" borderId="14" xfId="0" applyNumberFormat="1" applyFont="1" applyFill="1" applyBorder="1" applyAlignment="1" applyProtection="1">
      <alignment horizontal="right" vertical="center" indent="1"/>
      <protection locked="0"/>
    </xf>
    <xf numFmtId="3" fontId="1" fillId="6" borderId="15" xfId="0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33" fillId="0" borderId="0" xfId="0" applyFont="1" applyProtection="1">
      <protection locked="0"/>
    </xf>
    <xf numFmtId="164" fontId="33" fillId="0" borderId="24" xfId="0" applyNumberFormat="1" applyFont="1" applyBorder="1"/>
    <xf numFmtId="0" fontId="20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6" borderId="5" xfId="0" applyNumberFormat="1" applyFont="1" applyFill="1" applyBorder="1" applyAlignment="1">
      <alignment horizontal="right" vertical="center" indent="1"/>
    </xf>
    <xf numFmtId="0" fontId="1" fillId="0" borderId="8" xfId="0" applyFont="1" applyBorder="1" applyAlignment="1">
      <alignment vertical="center"/>
    </xf>
    <xf numFmtId="3" fontId="1" fillId="6" borderId="3" xfId="0" applyNumberFormat="1" applyFont="1" applyFill="1" applyBorder="1" applyAlignment="1">
      <alignment horizontal="right" vertical="center" indent="1"/>
    </xf>
    <xf numFmtId="0" fontId="1" fillId="3" borderId="8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horizontal="right" vertical="center" indent="1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3" borderId="16" xfId="0" applyNumberFormat="1" applyFont="1" applyFill="1" applyBorder="1" applyAlignment="1">
      <alignment horizontal="right" vertical="center" indent="1"/>
    </xf>
    <xf numFmtId="0" fontId="3" fillId="5" borderId="10" xfId="0" applyFont="1" applyFill="1" applyBorder="1"/>
    <xf numFmtId="0" fontId="1" fillId="0" borderId="11" xfId="0" applyFont="1" applyBorder="1" applyAlignment="1">
      <alignment vertical="center"/>
    </xf>
    <xf numFmtId="3" fontId="1" fillId="3" borderId="4" xfId="0" applyNumberFormat="1" applyFont="1" applyFill="1" applyBorder="1" applyAlignment="1">
      <alignment horizontal="right" vertical="center" indent="1"/>
    </xf>
    <xf numFmtId="3" fontId="1" fillId="3" borderId="5" xfId="0" applyNumberFormat="1" applyFont="1" applyFill="1" applyBorder="1" applyAlignment="1">
      <alignment horizontal="right" vertical="center" indent="1"/>
    </xf>
    <xf numFmtId="3" fontId="1" fillId="5" borderId="5" xfId="0" applyNumberFormat="1" applyFont="1" applyFill="1" applyBorder="1" applyAlignment="1">
      <alignment horizontal="right" vertical="center" indent="1"/>
    </xf>
    <xf numFmtId="0" fontId="3" fillId="4" borderId="10" xfId="0" applyFont="1" applyFill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36" fillId="0" borderId="14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>
      <alignment horizontal="left" vertical="center" wrapText="1"/>
    </xf>
    <xf numFmtId="0" fontId="1" fillId="6" borderId="14" xfId="0" applyFont="1" applyFill="1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37" fillId="3" borderId="14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/>
    <xf numFmtId="0" fontId="5" fillId="5" borderId="12" xfId="0" applyFont="1" applyFill="1" applyBorder="1"/>
    <xf numFmtId="0" fontId="5" fillId="4" borderId="12" xfId="0" applyFont="1" applyFill="1" applyBorder="1"/>
    <xf numFmtId="0" fontId="19" fillId="0" borderId="0" xfId="0" applyFont="1" applyAlignment="1" applyProtection="1">
      <alignment horizontal="right"/>
      <protection locked="0"/>
    </xf>
    <xf numFmtId="164" fontId="15" fillId="0" borderId="26" xfId="0" applyNumberFormat="1" applyFont="1" applyBorder="1" applyAlignment="1" applyProtection="1">
      <alignment horizontal="right"/>
      <protection locked="0"/>
    </xf>
    <xf numFmtId="0" fontId="30" fillId="0" borderId="0" xfId="0" applyFont="1" applyProtection="1">
      <protection locked="0"/>
    </xf>
    <xf numFmtId="164" fontId="32" fillId="0" borderId="24" xfId="0" applyNumberFormat="1" applyFont="1" applyBorder="1" applyAlignment="1">
      <alignment horizontal="right"/>
    </xf>
    <xf numFmtId="0" fontId="32" fillId="0" borderId="24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27" xfId="0" applyFont="1" applyBorder="1" applyProtection="1"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15" fillId="0" borderId="25" xfId="0" applyFont="1" applyBorder="1" applyAlignment="1" applyProtection="1">
      <alignment vertical="top" wrapText="1"/>
      <protection locked="0"/>
    </xf>
    <xf numFmtId="0" fontId="12" fillId="4" borderId="24" xfId="0" applyFont="1" applyFill="1" applyBorder="1" applyProtection="1">
      <protection locked="0"/>
    </xf>
    <xf numFmtId="0" fontId="15" fillId="4" borderId="24" xfId="0" applyFont="1" applyFill="1" applyBorder="1" applyAlignment="1">
      <alignment vertical="top" wrapText="1"/>
    </xf>
    <xf numFmtId="0" fontId="13" fillId="0" borderId="24" xfId="0" applyFont="1" applyBorder="1"/>
    <xf numFmtId="0" fontId="15" fillId="0" borderId="22" xfId="0" applyFont="1" applyBorder="1" applyAlignment="1">
      <alignment horizontal="left"/>
    </xf>
    <xf numFmtId="165" fontId="15" fillId="0" borderId="24" xfId="0" applyNumberFormat="1" applyFont="1" applyBorder="1" applyAlignment="1" applyProtection="1">
      <alignment horizontal="right"/>
      <protection locked="0"/>
    </xf>
    <xf numFmtId="165" fontId="15" fillId="0" borderId="24" xfId="0" applyNumberFormat="1" applyFont="1" applyBorder="1" applyAlignment="1" applyProtection="1">
      <alignment vertical="center"/>
      <protection locked="0"/>
    </xf>
    <xf numFmtId="165" fontId="15" fillId="3" borderId="24" xfId="0" applyNumberFormat="1" applyFont="1" applyFill="1" applyBorder="1" applyAlignment="1" applyProtection="1">
      <alignment vertical="center"/>
      <protection locked="0"/>
    </xf>
    <xf numFmtId="165" fontId="15" fillId="3" borderId="25" xfId="0" applyNumberFormat="1" applyFont="1" applyFill="1" applyBorder="1" applyAlignment="1">
      <alignment vertical="center"/>
    </xf>
    <xf numFmtId="165" fontId="15" fillId="4" borderId="24" xfId="0" applyNumberFormat="1" applyFont="1" applyFill="1" applyBorder="1"/>
    <xf numFmtId="165" fontId="15" fillId="0" borderId="24" xfId="0" applyNumberFormat="1" applyFont="1" applyBorder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27" fillId="0" borderId="0" xfId="0" applyFont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vertical="top" wrapText="1"/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 applyProtection="1">
      <alignment horizontal="right"/>
      <protection locked="0"/>
    </xf>
    <xf numFmtId="0" fontId="28" fillId="0" borderId="0" xfId="0" applyFont="1" applyProtection="1"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165" fontId="15" fillId="3" borderId="24" xfId="0" applyNumberFormat="1" applyFont="1" applyFill="1" applyBorder="1" applyAlignment="1" applyProtection="1">
      <alignment horizontal="right" vertical="center"/>
      <protection locked="0"/>
    </xf>
    <xf numFmtId="165" fontId="15" fillId="0" borderId="24" xfId="0" applyNumberFormat="1" applyFont="1" applyBorder="1" applyProtection="1">
      <protection locked="0"/>
    </xf>
    <xf numFmtId="165" fontId="39" fillId="0" borderId="0" xfId="0" applyNumberFormat="1" applyFont="1" applyProtection="1">
      <protection locked="0"/>
    </xf>
    <xf numFmtId="165" fontId="39" fillId="0" borderId="0" xfId="0" applyNumberFormat="1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right"/>
      <protection locked="0"/>
    </xf>
    <xf numFmtId="164" fontId="19" fillId="0" borderId="0" xfId="0" applyNumberFormat="1" applyFont="1" applyProtection="1">
      <protection locked="0"/>
    </xf>
    <xf numFmtId="164" fontId="21" fillId="0" borderId="0" xfId="0" applyNumberFormat="1" applyFont="1" applyAlignment="1" applyProtection="1">
      <alignment vertical="top" textRotation="180"/>
      <protection locked="0"/>
    </xf>
    <xf numFmtId="0" fontId="41" fillId="0" borderId="0" xfId="0" applyFont="1" applyProtection="1">
      <protection locked="0"/>
    </xf>
    <xf numFmtId="0" fontId="39" fillId="0" borderId="0" xfId="0" applyFont="1" applyAlignment="1" applyProtection="1">
      <alignment horizontal="right"/>
      <protection locked="0"/>
    </xf>
    <xf numFmtId="3" fontId="42" fillId="0" borderId="0" xfId="0" applyNumberFormat="1" applyFont="1"/>
    <xf numFmtId="165" fontId="43" fillId="0" borderId="0" xfId="0" applyNumberFormat="1" applyFont="1" applyProtection="1"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44" fillId="7" borderId="32" xfId="0" applyFont="1" applyFill="1" applyBorder="1" applyAlignment="1" applyProtection="1">
      <alignment horizontal="center"/>
      <protection locked="0"/>
    </xf>
    <xf numFmtId="0" fontId="44" fillId="7" borderId="28" xfId="0" applyFont="1" applyFill="1" applyBorder="1" applyAlignment="1" applyProtection="1">
      <alignment horizontal="center"/>
      <protection locked="0"/>
    </xf>
    <xf numFmtId="164" fontId="45" fillId="0" borderId="33" xfId="0" applyNumberFormat="1" applyFont="1" applyBorder="1" applyAlignment="1" applyProtection="1">
      <alignment horizontal="right"/>
      <protection locked="0"/>
    </xf>
    <xf numFmtId="164" fontId="45" fillId="0" borderId="24" xfId="0" applyNumberFormat="1" applyFont="1" applyBorder="1" applyAlignment="1" applyProtection="1">
      <alignment horizontal="right"/>
      <protection locked="0"/>
    </xf>
    <xf numFmtId="164" fontId="45" fillId="0" borderId="24" xfId="0" applyNumberFormat="1" applyFont="1" applyBorder="1" applyAlignment="1" applyProtection="1">
      <alignment horizontal="right" vertical="center" wrapText="1"/>
      <protection locked="0"/>
    </xf>
    <xf numFmtId="164" fontId="45" fillId="8" borderId="24" xfId="0" applyNumberFormat="1" applyFont="1" applyFill="1" applyBorder="1" applyAlignment="1" applyProtection="1">
      <alignment horizontal="right"/>
      <protection locked="0"/>
    </xf>
    <xf numFmtId="164" fontId="46" fillId="9" borderId="34" xfId="0" applyNumberFormat="1" applyFont="1" applyFill="1" applyBorder="1" applyAlignment="1" applyProtection="1">
      <alignment horizontal="right"/>
      <protection locked="0"/>
    </xf>
    <xf numFmtId="164" fontId="45" fillId="0" borderId="26" xfId="0" applyNumberFormat="1" applyFont="1" applyBorder="1" applyAlignment="1" applyProtection="1">
      <alignment horizontal="right"/>
      <protection locked="0"/>
    </xf>
    <xf numFmtId="164" fontId="45" fillId="0" borderId="24" xfId="0" applyNumberFormat="1" applyFont="1" applyBorder="1" applyProtection="1">
      <protection locked="0"/>
    </xf>
    <xf numFmtId="164" fontId="44" fillId="8" borderId="24" xfId="0" applyNumberFormat="1" applyFont="1" applyFill="1" applyBorder="1" applyAlignment="1" applyProtection="1">
      <alignment horizontal="right"/>
      <protection locked="0"/>
    </xf>
    <xf numFmtId="164" fontId="45" fillId="0" borderId="24" xfId="0" applyNumberFormat="1" applyFont="1" applyBorder="1" applyAlignment="1" applyProtection="1">
      <alignment horizontal="right" vertical="center"/>
      <protection locked="0"/>
    </xf>
    <xf numFmtId="164" fontId="45" fillId="0" borderId="24" xfId="0" applyNumberFormat="1" applyFont="1" applyBorder="1" applyAlignment="1" applyProtection="1">
      <alignment horizontal="right" wrapText="1"/>
      <protection locked="0"/>
    </xf>
    <xf numFmtId="164" fontId="46" fillId="9" borderId="35" xfId="0" applyNumberFormat="1" applyFont="1" applyFill="1" applyBorder="1" applyAlignment="1" applyProtection="1">
      <alignment horizontal="right"/>
      <protection locked="0"/>
    </xf>
    <xf numFmtId="0" fontId="47" fillId="0" borderId="28" xfId="0" applyFont="1" applyBorder="1" applyAlignment="1" applyProtection="1">
      <alignment horizontal="center"/>
      <protection locked="0"/>
    </xf>
    <xf numFmtId="0" fontId="45" fillId="9" borderId="24" xfId="0" applyFont="1" applyFill="1" applyBorder="1" applyProtection="1">
      <protection locked="0"/>
    </xf>
    <xf numFmtId="164" fontId="45" fillId="9" borderId="24" xfId="0" applyNumberFormat="1" applyFont="1" applyFill="1" applyBorder="1" applyAlignment="1" applyProtection="1">
      <alignment horizontal="right" vertical="center"/>
      <protection locked="0"/>
    </xf>
    <xf numFmtId="164" fontId="15" fillId="6" borderId="24" xfId="0" applyNumberFormat="1" applyFont="1" applyFill="1" applyBorder="1" applyAlignment="1" applyProtection="1">
      <alignment horizontal="right" vertical="center"/>
      <protection locked="0"/>
    </xf>
    <xf numFmtId="164" fontId="15" fillId="0" borderId="25" xfId="0" applyNumberFormat="1" applyFont="1" applyBorder="1" applyAlignment="1" applyProtection="1">
      <alignment horizontal="right" vertical="center"/>
      <protection locked="0"/>
    </xf>
    <xf numFmtId="164" fontId="15" fillId="4" borderId="26" xfId="0" applyNumberFormat="1" applyFont="1" applyFill="1" applyBorder="1" applyAlignment="1" applyProtection="1">
      <alignment horizontal="right" vertical="center"/>
      <protection locked="0"/>
    </xf>
    <xf numFmtId="0" fontId="37" fillId="3" borderId="2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wrapText="1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textRotation="180"/>
      <protection locked="0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165" fontId="15" fillId="3" borderId="27" xfId="0" applyNumberFormat="1" applyFont="1" applyFill="1" applyBorder="1" applyAlignment="1" applyProtection="1">
      <alignment horizontal="right" vertical="center"/>
      <protection locked="0"/>
    </xf>
    <xf numFmtId="165" fontId="15" fillId="3" borderId="26" xfId="0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 applyAlignment="1" applyProtection="1">
      <alignment horizontal="right"/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9" xfId="0" applyFont="1" applyFill="1" applyBorder="1" applyAlignment="1" applyProtection="1">
      <alignment horizontal="center" vertical="center" wrapText="1"/>
      <protection locked="0"/>
    </xf>
    <xf numFmtId="0" fontId="17" fillId="4" borderId="2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 wrapText="1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28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J40"/>
  <sheetViews>
    <sheetView tabSelected="1" zoomScale="90" zoomScaleNormal="90" workbookViewId="0">
      <selection activeCell="A36" sqref="A36:XFD36"/>
    </sheetView>
  </sheetViews>
  <sheetFormatPr defaultColWidth="9.1796875" defaultRowHeight="13" x14ac:dyDescent="0.3"/>
  <cols>
    <col min="1" max="1" width="36.54296875" style="1" customWidth="1"/>
    <col min="2" max="2" width="10.54296875" style="1" customWidth="1"/>
    <col min="3" max="3" width="10.81640625" style="1" customWidth="1"/>
    <col min="4" max="4" width="66.54296875" style="1" customWidth="1"/>
    <col min="5" max="5" width="32.54296875" style="1" customWidth="1"/>
    <col min="6" max="6" width="2.1796875" style="10" hidden="1" customWidth="1"/>
    <col min="7" max="7" width="2.453125" style="1" hidden="1" customWidth="1"/>
    <col min="8" max="8" width="7.90625" style="156" hidden="1" customWidth="1"/>
    <col min="9" max="9" width="0" style="15" hidden="1" customWidth="1"/>
    <col min="10" max="10" width="0" style="1" hidden="1" customWidth="1"/>
    <col min="11" max="16384" width="9.1796875" style="1"/>
  </cols>
  <sheetData>
    <row r="1" spans="1:10" ht="22.4" customHeight="1" thickBot="1" x14ac:dyDescent="0.35">
      <c r="A1" s="187" t="s">
        <v>93</v>
      </c>
      <c r="B1" s="188"/>
      <c r="C1" s="188"/>
      <c r="D1" s="188"/>
      <c r="E1" s="189"/>
      <c r="G1" s="190" t="s">
        <v>95</v>
      </c>
      <c r="H1" s="164" t="s">
        <v>100</v>
      </c>
    </row>
    <row r="2" spans="1:10" ht="26.15" customHeight="1" thickBot="1" x14ac:dyDescent="0.4">
      <c r="A2" s="186" t="s">
        <v>105</v>
      </c>
      <c r="B2" s="186"/>
      <c r="C2" s="186"/>
      <c r="D2" s="186"/>
      <c r="E2" s="17" t="s">
        <v>37</v>
      </c>
      <c r="G2" s="190"/>
      <c r="I2" s="166" t="s">
        <v>113</v>
      </c>
    </row>
    <row r="3" spans="1:10" ht="21.65" customHeight="1" thickBot="1" x14ac:dyDescent="0.35">
      <c r="A3" s="86" t="s">
        <v>1</v>
      </c>
      <c r="B3" s="86" t="s">
        <v>14</v>
      </c>
      <c r="C3" s="3" t="s">
        <v>22</v>
      </c>
      <c r="D3" s="2" t="s">
        <v>23</v>
      </c>
      <c r="E3" s="2" t="s">
        <v>20</v>
      </c>
      <c r="G3" s="190"/>
      <c r="I3" s="167" t="s">
        <v>114</v>
      </c>
    </row>
    <row r="4" spans="1:10" ht="15" customHeight="1" thickTop="1" x14ac:dyDescent="0.3">
      <c r="A4" s="87" t="s">
        <v>15</v>
      </c>
      <c r="B4" s="88">
        <v>11500</v>
      </c>
      <c r="C4" s="11">
        <v>11287.88</v>
      </c>
      <c r="D4" s="103" t="s">
        <v>11</v>
      </c>
      <c r="E4" s="104" t="s">
        <v>82</v>
      </c>
      <c r="G4" s="190"/>
      <c r="I4" s="168">
        <v>10980.7</v>
      </c>
    </row>
    <row r="5" spans="1:10" ht="15" customHeight="1" x14ac:dyDescent="0.3">
      <c r="A5" s="89" t="s">
        <v>12</v>
      </c>
      <c r="B5" s="90">
        <v>0</v>
      </c>
      <c r="C5" s="5">
        <v>350</v>
      </c>
      <c r="D5" s="103" t="s">
        <v>116</v>
      </c>
      <c r="E5" s="105" t="s">
        <v>83</v>
      </c>
      <c r="G5" s="190"/>
      <c r="I5" s="169">
        <v>80</v>
      </c>
    </row>
    <row r="6" spans="1:10" ht="15" customHeight="1" x14ac:dyDescent="0.3">
      <c r="A6" s="91" t="s">
        <v>8</v>
      </c>
      <c r="B6" s="92">
        <v>2500</v>
      </c>
      <c r="C6" s="12">
        <v>2500</v>
      </c>
      <c r="D6" s="106" t="s">
        <v>108</v>
      </c>
      <c r="E6" s="104"/>
      <c r="G6" s="190"/>
      <c r="I6" s="169">
        <v>1850</v>
      </c>
    </row>
    <row r="7" spans="1:10" ht="15" customHeight="1" x14ac:dyDescent="0.3">
      <c r="A7" s="89" t="s">
        <v>6</v>
      </c>
      <c r="B7" s="92">
        <v>1850</v>
      </c>
      <c r="C7" s="12">
        <v>1850</v>
      </c>
      <c r="D7" s="107" t="s">
        <v>125</v>
      </c>
      <c r="E7" s="105"/>
      <c r="G7" s="190"/>
      <c r="H7" s="157">
        <f>1300+450+100</f>
        <v>1850</v>
      </c>
      <c r="I7" s="170">
        <v>1860.8579999999999</v>
      </c>
      <c r="J7" s="1" t="s">
        <v>79</v>
      </c>
    </row>
    <row r="8" spans="1:10" ht="15" customHeight="1" x14ac:dyDescent="0.3">
      <c r="A8" s="89" t="s">
        <v>7</v>
      </c>
      <c r="B8" s="92">
        <v>0</v>
      </c>
      <c r="C8" s="5">
        <v>0</v>
      </c>
      <c r="D8" s="107"/>
      <c r="E8" s="105"/>
      <c r="G8" s="190"/>
      <c r="I8" s="171">
        <v>0</v>
      </c>
    </row>
    <row r="9" spans="1:10" ht="15" customHeight="1" x14ac:dyDescent="0.3">
      <c r="A9" s="93" t="s">
        <v>18</v>
      </c>
      <c r="B9" s="94"/>
      <c r="C9" s="72"/>
      <c r="D9" s="108"/>
      <c r="E9" s="109"/>
      <c r="G9" s="190"/>
      <c r="I9" s="180"/>
    </row>
    <row r="10" spans="1:10" ht="15" customHeight="1" x14ac:dyDescent="0.3">
      <c r="A10" s="89" t="s">
        <v>2</v>
      </c>
      <c r="B10" s="92">
        <v>40</v>
      </c>
      <c r="C10" s="12">
        <v>40</v>
      </c>
      <c r="D10" s="103" t="s">
        <v>109</v>
      </c>
      <c r="E10" s="104"/>
      <c r="G10" s="190"/>
      <c r="I10" s="169">
        <v>0</v>
      </c>
    </row>
    <row r="11" spans="1:10" ht="15" customHeight="1" x14ac:dyDescent="0.3">
      <c r="A11" s="89" t="s">
        <v>3</v>
      </c>
      <c r="B11" s="92">
        <v>20</v>
      </c>
      <c r="C11" s="12">
        <v>40</v>
      </c>
      <c r="D11" s="103" t="s">
        <v>115</v>
      </c>
      <c r="E11" s="104" t="s">
        <v>126</v>
      </c>
      <c r="G11" s="190"/>
      <c r="I11" s="169">
        <v>0</v>
      </c>
    </row>
    <row r="12" spans="1:10" ht="15" customHeight="1" x14ac:dyDescent="0.3">
      <c r="A12" s="91" t="s">
        <v>0</v>
      </c>
      <c r="B12" s="92">
        <v>50</v>
      </c>
      <c r="C12" s="77">
        <v>200</v>
      </c>
      <c r="D12" s="103" t="s">
        <v>118</v>
      </c>
      <c r="E12" s="104" t="s">
        <v>127</v>
      </c>
      <c r="G12" s="190"/>
      <c r="H12" s="157"/>
      <c r="I12" s="171">
        <v>145.47399999999999</v>
      </c>
    </row>
    <row r="13" spans="1:10" ht="15" customHeight="1" thickBot="1" x14ac:dyDescent="0.35">
      <c r="A13" s="95" t="s">
        <v>9</v>
      </c>
      <c r="B13" s="96">
        <v>300</v>
      </c>
      <c r="C13" s="78">
        <v>300</v>
      </c>
      <c r="D13" s="110" t="s">
        <v>128</v>
      </c>
      <c r="E13" s="111"/>
      <c r="G13" s="190"/>
      <c r="I13" s="169">
        <v>42.287999999999997</v>
      </c>
    </row>
    <row r="14" spans="1:10" ht="21" customHeight="1" thickBot="1" x14ac:dyDescent="0.4">
      <c r="A14" s="97" t="s">
        <v>4</v>
      </c>
      <c r="B14" s="6">
        <f>SUM(B4:B13)</f>
        <v>16260</v>
      </c>
      <c r="C14" s="6">
        <f>SUM(C4:C13)</f>
        <v>16567.879999999997</v>
      </c>
      <c r="D14" s="125"/>
      <c r="E14" s="126"/>
      <c r="G14" s="190"/>
      <c r="I14" s="172">
        <v>14959.320000000002</v>
      </c>
    </row>
    <row r="15" spans="1:10" ht="15" customHeight="1" x14ac:dyDescent="0.3">
      <c r="A15" s="98" t="s">
        <v>16</v>
      </c>
      <c r="B15" s="99">
        <v>11500</v>
      </c>
      <c r="C15" s="7">
        <v>11288</v>
      </c>
      <c r="D15" s="112" t="s">
        <v>21</v>
      </c>
      <c r="E15" s="113" t="s">
        <v>85</v>
      </c>
      <c r="G15" s="190"/>
      <c r="I15" s="173">
        <v>10980.7</v>
      </c>
    </row>
    <row r="16" spans="1:10" ht="15" customHeight="1" x14ac:dyDescent="0.3">
      <c r="A16" s="89" t="s">
        <v>13</v>
      </c>
      <c r="B16" s="100">
        <v>0</v>
      </c>
      <c r="C16" s="4">
        <v>350</v>
      </c>
      <c r="D16" s="114" t="s">
        <v>78</v>
      </c>
      <c r="E16" s="105" t="s">
        <v>85</v>
      </c>
      <c r="G16" s="190"/>
      <c r="I16" s="169">
        <v>80</v>
      </c>
    </row>
    <row r="17" spans="1:10" ht="15" customHeight="1" x14ac:dyDescent="0.3">
      <c r="A17" s="93" t="s">
        <v>24</v>
      </c>
      <c r="B17" s="101">
        <v>0</v>
      </c>
      <c r="C17" s="74">
        <v>0</v>
      </c>
      <c r="D17" s="114"/>
      <c r="E17" s="105"/>
      <c r="G17" s="190"/>
      <c r="H17" s="157"/>
      <c r="I17" s="174">
        <v>0</v>
      </c>
    </row>
    <row r="18" spans="1:10" ht="15" customHeight="1" x14ac:dyDescent="0.3">
      <c r="A18" s="93" t="s">
        <v>25</v>
      </c>
      <c r="B18" s="101">
        <v>0</v>
      </c>
      <c r="C18" s="74">
        <v>0</v>
      </c>
      <c r="D18" s="114"/>
      <c r="E18" s="114"/>
      <c r="G18" s="190"/>
      <c r="I18" s="169">
        <v>0</v>
      </c>
    </row>
    <row r="19" spans="1:10" ht="15" customHeight="1" x14ac:dyDescent="0.3">
      <c r="A19" s="91" t="s">
        <v>17</v>
      </c>
      <c r="B19" s="16">
        <f>B20+B21</f>
        <v>4760</v>
      </c>
      <c r="C19" s="16">
        <f>C20+C21</f>
        <v>4930</v>
      </c>
      <c r="D19" s="115"/>
      <c r="E19" s="116"/>
      <c r="G19" s="190"/>
      <c r="I19" s="175">
        <v>3775.84</v>
      </c>
    </row>
    <row r="20" spans="1:10" ht="30" customHeight="1" x14ac:dyDescent="0.3">
      <c r="A20" s="91" t="s">
        <v>19</v>
      </c>
      <c r="B20" s="92">
        <v>1810</v>
      </c>
      <c r="C20" s="12">
        <v>1980</v>
      </c>
      <c r="D20" s="103" t="s">
        <v>119</v>
      </c>
      <c r="E20" s="104" t="s">
        <v>132</v>
      </c>
      <c r="F20" s="9"/>
      <c r="G20" s="190"/>
      <c r="H20" s="157">
        <f>1300+100+40+40+200+300</f>
        <v>1980</v>
      </c>
      <c r="I20" s="176">
        <v>1582.2539999999999</v>
      </c>
    </row>
    <row r="21" spans="1:10" ht="15" customHeight="1" x14ac:dyDescent="0.3">
      <c r="A21" s="93" t="s">
        <v>26</v>
      </c>
      <c r="B21" s="73">
        <f>SUM(B22:B28)</f>
        <v>2950</v>
      </c>
      <c r="C21" s="73">
        <f>SUM(C22:C28)</f>
        <v>2950</v>
      </c>
      <c r="D21" s="117"/>
      <c r="E21" s="104"/>
      <c r="F21" s="9"/>
      <c r="G21" s="190"/>
      <c r="I21" s="181">
        <v>2193.5860000000002</v>
      </c>
    </row>
    <row r="22" spans="1:10" ht="15" customHeight="1" x14ac:dyDescent="0.3">
      <c r="A22" s="91" t="s">
        <v>27</v>
      </c>
      <c r="B22" s="92">
        <v>355</v>
      </c>
      <c r="C22" s="12">
        <v>333</v>
      </c>
      <c r="D22" s="103" t="s">
        <v>123</v>
      </c>
      <c r="E22" s="104" t="s">
        <v>129</v>
      </c>
      <c r="G22" s="190"/>
      <c r="I22" s="169">
        <v>0</v>
      </c>
    </row>
    <row r="23" spans="1:10" ht="15" customHeight="1" x14ac:dyDescent="0.3">
      <c r="A23" s="91" t="s">
        <v>28</v>
      </c>
      <c r="B23" s="92">
        <v>1520</v>
      </c>
      <c r="C23" s="12">
        <v>1520</v>
      </c>
      <c r="D23" s="103" t="s">
        <v>110</v>
      </c>
      <c r="E23" s="104"/>
      <c r="G23" s="190"/>
      <c r="H23" s="156">
        <f>400+140+980</f>
        <v>1520</v>
      </c>
      <c r="I23" s="177">
        <v>1455.3910000000001</v>
      </c>
      <c r="J23" s="13"/>
    </row>
    <row r="24" spans="1:10" ht="15" customHeight="1" x14ac:dyDescent="0.3">
      <c r="A24" s="91" t="s">
        <v>29</v>
      </c>
      <c r="B24" s="92">
        <v>0</v>
      </c>
      <c r="C24" s="12">
        <v>0</v>
      </c>
      <c r="D24" s="118" t="s">
        <v>111</v>
      </c>
      <c r="E24" s="116"/>
      <c r="G24" s="190"/>
      <c r="I24" s="169">
        <v>0</v>
      </c>
      <c r="J24" s="13"/>
    </row>
    <row r="25" spans="1:10" ht="43" customHeight="1" x14ac:dyDescent="0.3">
      <c r="A25" s="91" t="s">
        <v>30</v>
      </c>
      <c r="B25" s="92">
        <v>630</v>
      </c>
      <c r="C25" s="12">
        <v>630</v>
      </c>
      <c r="D25" s="103" t="s">
        <v>120</v>
      </c>
      <c r="E25" s="119" t="s">
        <v>81</v>
      </c>
      <c r="G25" s="190"/>
      <c r="H25" s="157">
        <f>30+40+50+30+200+80+70+40+10+80</f>
        <v>630</v>
      </c>
      <c r="I25" s="176">
        <v>443.32900000000001</v>
      </c>
      <c r="J25" s="14"/>
    </row>
    <row r="26" spans="1:10" ht="15" customHeight="1" x14ac:dyDescent="0.3">
      <c r="A26" s="91" t="s">
        <v>31</v>
      </c>
      <c r="B26" s="92">
        <v>67</v>
      </c>
      <c r="C26" s="12">
        <v>76</v>
      </c>
      <c r="D26" s="120" t="s">
        <v>121</v>
      </c>
      <c r="E26" s="116" t="s">
        <v>130</v>
      </c>
      <c r="G26" s="190"/>
      <c r="H26" s="156">
        <f>36+20+20</f>
        <v>76</v>
      </c>
      <c r="I26" s="177">
        <v>36.305999999999997</v>
      </c>
    </row>
    <row r="27" spans="1:10" ht="15" customHeight="1" x14ac:dyDescent="0.3">
      <c r="A27" s="91" t="s">
        <v>32</v>
      </c>
      <c r="B27" s="92">
        <v>300</v>
      </c>
      <c r="C27" s="77">
        <v>300</v>
      </c>
      <c r="D27" s="121"/>
      <c r="E27" s="185"/>
      <c r="G27" s="190"/>
      <c r="I27" s="171">
        <v>238.946</v>
      </c>
    </row>
    <row r="28" spans="1:10" ht="15" customHeight="1" x14ac:dyDescent="0.3">
      <c r="A28" s="91" t="s">
        <v>33</v>
      </c>
      <c r="B28" s="92">
        <v>78</v>
      </c>
      <c r="C28" s="12">
        <v>91</v>
      </c>
      <c r="D28" s="103" t="s">
        <v>122</v>
      </c>
      <c r="E28" s="104" t="s">
        <v>131</v>
      </c>
      <c r="G28" s="190"/>
      <c r="H28" s="157">
        <f>5+78+8</f>
        <v>91</v>
      </c>
      <c r="I28" s="171">
        <v>19.614000000000001</v>
      </c>
    </row>
    <row r="29" spans="1:10" ht="15" customHeight="1" thickBot="1" x14ac:dyDescent="0.35">
      <c r="A29" s="89" t="s">
        <v>10</v>
      </c>
      <c r="B29" s="100">
        <v>0</v>
      </c>
      <c r="C29" s="4">
        <v>0</v>
      </c>
      <c r="D29" s="122"/>
      <c r="E29" s="123"/>
      <c r="G29" s="190"/>
      <c r="I29" s="171">
        <v>0</v>
      </c>
    </row>
    <row r="30" spans="1:10" ht="21" customHeight="1" thickBot="1" x14ac:dyDescent="0.4">
      <c r="A30" s="102" t="s">
        <v>5</v>
      </c>
      <c r="B30" s="6">
        <f>SUM(B15:B19)+B29</f>
        <v>16260</v>
      </c>
      <c r="C30" s="6">
        <f>SUM(C15:C19)+C29</f>
        <v>16568</v>
      </c>
      <c r="D30" s="124"/>
      <c r="E30" s="124"/>
      <c r="G30" s="190"/>
      <c r="I30" s="172">
        <v>14836.54</v>
      </c>
    </row>
    <row r="31" spans="1:10" ht="15" customHeight="1" thickBot="1" x14ac:dyDescent="0.35">
      <c r="A31" s="191" t="s">
        <v>34</v>
      </c>
      <c r="B31" s="191"/>
      <c r="C31" s="191"/>
      <c r="D31" s="191"/>
      <c r="E31" s="191"/>
      <c r="G31" s="190"/>
      <c r="I31" s="178">
        <v>122.78000000000065</v>
      </c>
    </row>
    <row r="32" spans="1:10" ht="15" customHeight="1" x14ac:dyDescent="0.3">
      <c r="A32" s="192" t="s">
        <v>35</v>
      </c>
      <c r="B32" s="192"/>
      <c r="C32" s="192"/>
      <c r="D32" s="192"/>
      <c r="E32" s="192"/>
      <c r="G32" s="190"/>
      <c r="I32" s="179"/>
    </row>
    <row r="33" spans="1:4" ht="19.399999999999999" customHeight="1" x14ac:dyDescent="0.3">
      <c r="A33" s="8" t="s">
        <v>124</v>
      </c>
      <c r="B33" s="85" t="s">
        <v>106</v>
      </c>
      <c r="C33" s="8"/>
      <c r="D33" s="8" t="s">
        <v>112</v>
      </c>
    </row>
    <row r="34" spans="1:4" ht="16.399999999999999" customHeight="1" x14ac:dyDescent="0.3">
      <c r="C34" s="79"/>
    </row>
    <row r="36" spans="1:4" hidden="1" x14ac:dyDescent="0.3">
      <c r="B36" s="162" t="s">
        <v>101</v>
      </c>
      <c r="C36" s="163">
        <f>C14-C30</f>
        <v>-0.12000000000261934</v>
      </c>
    </row>
    <row r="40" spans="1:4" x14ac:dyDescent="0.3">
      <c r="D40" s="1" t="s">
        <v>36</v>
      </c>
    </row>
  </sheetData>
  <sheetProtection algorithmName="SHA-512" hashValue="rKrz1uc5hhhCQP2qtK9VrimxsDvPBd34LXJ+RCUytPcyXjFNazF0Fvpe9GZ4u/gGtAPud6M6HSHHP13Ldg7+lQ==" saltValue="44M8bnl3lWycKu3XbMDgAA==" spinCount="100000" sheet="1" formatCells="0" formatColumns="0" formatRows="0"/>
  <mergeCells count="5">
    <mergeCell ref="A2:D2"/>
    <mergeCell ref="A1:E1"/>
    <mergeCell ref="G1:G32"/>
    <mergeCell ref="A31:E31"/>
    <mergeCell ref="A32:E32"/>
  </mergeCells>
  <phoneticPr fontId="0" type="noConversion"/>
  <pageMargins left="0.59055118110236227" right="0.44" top="0.72" bottom="0.35433070866141736" header="0.35433070866141736" footer="0.39370078740157483"/>
  <pageSetup paperSize="9" scale="88" orientation="landscape" r:id="rId1"/>
  <headerFooter alignWithMargins="0"/>
  <colBreaks count="1" manualBreakCount="1">
    <brk id="4" max="32" man="1"/>
  </colBreaks>
  <ignoredErrors>
    <ignoredError sqref="B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2"/>
  <sheetViews>
    <sheetView topLeftCell="B1" zoomScale="90" zoomScaleNormal="90" workbookViewId="0">
      <selection activeCell="H1" sqref="H1:L1048576"/>
    </sheetView>
  </sheetViews>
  <sheetFormatPr defaultColWidth="9.1796875" defaultRowHeight="13" x14ac:dyDescent="0.3"/>
  <cols>
    <col min="1" max="1" width="2.1796875" style="18" customWidth="1"/>
    <col min="2" max="2" width="31.54296875" style="18" customWidth="1"/>
    <col min="3" max="3" width="9.54296875" style="18" customWidth="1"/>
    <col min="4" max="4" width="3.54296875" style="18" customWidth="1"/>
    <col min="5" max="5" width="2.1796875" style="18" customWidth="1"/>
    <col min="6" max="6" width="34.453125" style="18" customWidth="1"/>
    <col min="7" max="7" width="9.54296875" style="51" customWidth="1"/>
    <col min="8" max="8" width="10.54296875" style="18" hidden="1" customWidth="1"/>
    <col min="9" max="9" width="14.453125" style="18" hidden="1" customWidth="1"/>
    <col min="10" max="10" width="10.1796875" style="18" hidden="1" customWidth="1"/>
    <col min="11" max="11" width="16.1796875" style="18" hidden="1" customWidth="1"/>
    <col min="12" max="12" width="12.81640625" style="159" hidden="1" customWidth="1"/>
    <col min="13" max="14" width="9.1796875" style="18" customWidth="1"/>
    <col min="15" max="16384" width="9.1796875" style="18"/>
  </cols>
  <sheetData>
    <row r="1" spans="1:20" x14ac:dyDescent="0.3">
      <c r="A1" s="199" t="s">
        <v>94</v>
      </c>
      <c r="B1" s="199"/>
      <c r="C1" s="199"/>
      <c r="D1" s="199"/>
      <c r="E1" s="199"/>
      <c r="F1" s="199"/>
      <c r="G1" s="199"/>
    </row>
    <row r="2" spans="1:20" ht="26.5" customHeight="1" thickBot="1" x14ac:dyDescent="0.4">
      <c r="A2" s="200"/>
      <c r="B2" s="200"/>
      <c r="C2" s="200"/>
      <c r="D2" s="200"/>
      <c r="E2" s="200"/>
      <c r="F2" s="200"/>
      <c r="G2" s="200"/>
      <c r="I2" s="161" t="s">
        <v>99</v>
      </c>
    </row>
    <row r="3" spans="1:20" ht="44.5" customHeight="1" thickBot="1" x14ac:dyDescent="0.4">
      <c r="A3" s="201" t="s">
        <v>92</v>
      </c>
      <c r="B3" s="202"/>
      <c r="C3" s="202"/>
      <c r="D3" s="202"/>
      <c r="E3" s="202"/>
      <c r="F3" s="202"/>
      <c r="G3" s="203"/>
      <c r="H3" s="20"/>
      <c r="I3" s="21"/>
    </row>
    <row r="4" spans="1:20" ht="18" customHeight="1" x14ac:dyDescent="0.35">
      <c r="A4" s="204"/>
      <c r="B4" s="204"/>
      <c r="C4" s="204"/>
      <c r="D4" s="204"/>
      <c r="E4" s="204"/>
      <c r="F4" s="204"/>
      <c r="G4" s="204"/>
      <c r="H4" s="22"/>
      <c r="I4" s="23"/>
      <c r="J4" s="24"/>
      <c r="K4" s="24"/>
      <c r="L4" s="160"/>
      <c r="M4" s="24"/>
      <c r="N4" s="24"/>
      <c r="O4" s="24"/>
      <c r="P4" s="24"/>
      <c r="Q4" s="24"/>
      <c r="R4" s="24"/>
      <c r="S4" s="24"/>
      <c r="T4" s="24"/>
    </row>
    <row r="5" spans="1:20" ht="23.15" customHeight="1" x14ac:dyDescent="0.3">
      <c r="A5" s="205" t="s">
        <v>105</v>
      </c>
      <c r="B5" s="205"/>
      <c r="C5" s="205"/>
      <c r="D5" s="205"/>
      <c r="E5" s="205"/>
      <c r="F5" s="205"/>
      <c r="G5" s="205"/>
      <c r="H5" s="25"/>
      <c r="I5" s="129" t="s">
        <v>76</v>
      </c>
      <c r="J5" s="81"/>
      <c r="K5" s="81"/>
    </row>
    <row r="6" spans="1:20" ht="24" customHeight="1" x14ac:dyDescent="0.35">
      <c r="B6" s="19"/>
      <c r="C6" s="19"/>
      <c r="D6" s="19"/>
      <c r="E6" s="19"/>
      <c r="F6" s="19"/>
      <c r="G6" s="127" t="s">
        <v>37</v>
      </c>
      <c r="H6" s="22"/>
      <c r="I6" s="207" t="s">
        <v>41</v>
      </c>
      <c r="J6" s="207"/>
      <c r="K6" s="81"/>
    </row>
    <row r="7" spans="1:20" ht="21.65" customHeight="1" x14ac:dyDescent="0.3">
      <c r="A7" s="208" t="s">
        <v>38</v>
      </c>
      <c r="B7" s="209"/>
      <c r="C7" s="26" t="s">
        <v>39</v>
      </c>
      <c r="E7" s="210" t="s">
        <v>40</v>
      </c>
      <c r="F7" s="210"/>
      <c r="G7" s="26" t="s">
        <v>39</v>
      </c>
      <c r="H7" s="27"/>
      <c r="I7" s="207"/>
      <c r="J7" s="207"/>
      <c r="K7" s="81"/>
    </row>
    <row r="8" spans="1:20" ht="14.5" customHeight="1" x14ac:dyDescent="0.3">
      <c r="A8" s="28"/>
      <c r="B8" s="28" t="s">
        <v>86</v>
      </c>
      <c r="C8" s="75">
        <v>143.30000000000001</v>
      </c>
      <c r="D8" s="30"/>
      <c r="E8" s="28"/>
      <c r="F8" s="28" t="s">
        <v>86</v>
      </c>
      <c r="G8" s="29">
        <v>411.2</v>
      </c>
      <c r="H8" s="31"/>
      <c r="I8" s="131" t="s">
        <v>42</v>
      </c>
      <c r="J8" s="130">
        <f>C13-'rozpočet 2023 - úprava červen'!C10</f>
        <v>0</v>
      </c>
      <c r="K8" s="81"/>
    </row>
    <row r="9" spans="1:20" ht="14.5" customHeight="1" thickBot="1" x14ac:dyDescent="0.6">
      <c r="A9" s="32" t="s">
        <v>43</v>
      </c>
      <c r="B9" s="33" t="s">
        <v>44</v>
      </c>
      <c r="C9" s="182">
        <v>0</v>
      </c>
      <c r="D9" s="30"/>
      <c r="E9" s="34" t="s">
        <v>43</v>
      </c>
      <c r="F9" s="35" t="s">
        <v>45</v>
      </c>
      <c r="G9" s="183">
        <v>171.12100000000001</v>
      </c>
      <c r="H9" s="37"/>
      <c r="I9" s="131" t="s">
        <v>46</v>
      </c>
      <c r="J9" s="130">
        <f>G10-'rozpočet 2023 - úprava červen'!C11</f>
        <v>0</v>
      </c>
      <c r="K9" s="81"/>
    </row>
    <row r="10" spans="1:20" ht="14.5" customHeight="1" thickTop="1" thickBot="1" x14ac:dyDescent="0.6">
      <c r="A10" s="34" t="s">
        <v>43</v>
      </c>
      <c r="B10" s="38" t="s">
        <v>47</v>
      </c>
      <c r="C10" s="183">
        <v>0</v>
      </c>
      <c r="D10" s="30"/>
      <c r="E10" s="39" t="s">
        <v>48</v>
      </c>
      <c r="F10" s="40" t="s">
        <v>49</v>
      </c>
      <c r="G10" s="184">
        <v>40</v>
      </c>
      <c r="H10" s="41"/>
      <c r="I10" s="131" t="s">
        <v>50</v>
      </c>
      <c r="J10" s="130">
        <f>C27-'rozpočet 2023 - úprava červen'!C12</f>
        <v>0</v>
      </c>
      <c r="K10" s="81"/>
    </row>
    <row r="11" spans="1:20" ht="14.5" customHeight="1" thickTop="1" x14ac:dyDescent="0.3">
      <c r="A11" s="42" t="s">
        <v>51</v>
      </c>
      <c r="B11" s="43" t="s">
        <v>52</v>
      </c>
      <c r="C11" s="128">
        <v>0</v>
      </c>
      <c r="D11" s="30"/>
      <c r="E11" s="44" t="s">
        <v>48</v>
      </c>
      <c r="F11" s="45" t="s">
        <v>53</v>
      </c>
      <c r="G11" s="29">
        <v>100</v>
      </c>
      <c r="H11" s="37"/>
      <c r="I11" s="131" t="s">
        <v>54</v>
      </c>
      <c r="J11" s="130">
        <f>G32-'rozpočet 2023 - úprava červen'!C13</f>
        <v>0</v>
      </c>
      <c r="K11" s="81"/>
    </row>
    <row r="12" spans="1:20" ht="14.5" customHeight="1" x14ac:dyDescent="0.3">
      <c r="A12" s="46" t="s">
        <v>51</v>
      </c>
      <c r="B12" s="33" t="s">
        <v>55</v>
      </c>
      <c r="C12" s="29">
        <v>40</v>
      </c>
      <c r="D12" s="30"/>
      <c r="E12" s="28"/>
      <c r="F12" s="28" t="s">
        <v>87</v>
      </c>
      <c r="G12" s="53">
        <f>G8+G9-G10-G11</f>
        <v>442.32100000000003</v>
      </c>
      <c r="H12" s="47"/>
      <c r="I12" s="131" t="s">
        <v>56</v>
      </c>
      <c r="J12" s="130">
        <f>G18-'rozpočet 2023 - úprava červen'!C27</f>
        <v>0</v>
      </c>
      <c r="K12" s="81"/>
      <c r="N12" s="18" t="s">
        <v>36</v>
      </c>
    </row>
    <row r="13" spans="1:20" ht="14.5" customHeight="1" x14ac:dyDescent="0.3">
      <c r="A13" s="48"/>
      <c r="B13" s="49" t="s">
        <v>57</v>
      </c>
      <c r="C13" s="50">
        <f>SUM(C11:C12)</f>
        <v>40</v>
      </c>
      <c r="D13" s="30"/>
      <c r="H13" s="52"/>
      <c r="I13" s="81"/>
      <c r="J13" s="81"/>
      <c r="K13" s="81"/>
    </row>
    <row r="14" spans="1:20" ht="14.5" customHeight="1" x14ac:dyDescent="0.3">
      <c r="A14" s="28"/>
      <c r="B14" s="28" t="s">
        <v>87</v>
      </c>
      <c r="C14" s="53">
        <f>SUM(C8:C10)-C13</f>
        <v>103.30000000000001</v>
      </c>
      <c r="D14" s="30"/>
      <c r="H14" s="52"/>
      <c r="I14" s="81"/>
      <c r="J14" s="81"/>
      <c r="K14" s="81"/>
    </row>
    <row r="15" spans="1:20" ht="21" customHeight="1" x14ac:dyDescent="0.3">
      <c r="D15" s="30"/>
      <c r="G15" s="132"/>
      <c r="H15" s="52"/>
      <c r="I15" s="81"/>
      <c r="J15" s="81"/>
      <c r="K15" s="81"/>
    </row>
    <row r="16" spans="1:20" ht="21.65" customHeight="1" x14ac:dyDescent="0.3">
      <c r="A16" s="210" t="s">
        <v>58</v>
      </c>
      <c r="B16" s="210"/>
      <c r="C16" s="26" t="s">
        <v>39</v>
      </c>
      <c r="E16" s="208" t="s">
        <v>59</v>
      </c>
      <c r="F16" s="209"/>
      <c r="G16" s="26" t="s">
        <v>39</v>
      </c>
      <c r="H16" s="27"/>
      <c r="I16" s="81"/>
      <c r="J16" s="81"/>
      <c r="K16" s="158" t="s">
        <v>98</v>
      </c>
    </row>
    <row r="17" spans="1:12" ht="14.5" customHeight="1" x14ac:dyDescent="0.3">
      <c r="A17" s="211"/>
      <c r="B17" s="133" t="s">
        <v>104</v>
      </c>
      <c r="C17" s="29">
        <v>710.1</v>
      </c>
      <c r="D17" s="80"/>
      <c r="E17" s="28"/>
      <c r="F17" s="28" t="s">
        <v>86</v>
      </c>
      <c r="G17" s="140">
        <v>243.5</v>
      </c>
      <c r="H17" s="55"/>
      <c r="I17" s="82" t="s">
        <v>77</v>
      </c>
      <c r="J17" s="81"/>
      <c r="K17" s="83">
        <f>C17+C18+C19</f>
        <v>719.5</v>
      </c>
      <c r="L17" s="159">
        <v>719.5</v>
      </c>
    </row>
    <row r="18" spans="1:12" ht="14.5" customHeight="1" x14ac:dyDescent="0.55000000000000004">
      <c r="A18" s="212"/>
      <c r="B18" s="134" t="s">
        <v>103</v>
      </c>
      <c r="C18" s="57">
        <v>9.4</v>
      </c>
      <c r="D18" s="80"/>
      <c r="E18" s="32" t="s">
        <v>43</v>
      </c>
      <c r="F18" s="33" t="s">
        <v>89</v>
      </c>
      <c r="G18" s="141">
        <v>300</v>
      </c>
      <c r="H18" s="58"/>
      <c r="I18" s="84"/>
      <c r="J18" s="81"/>
      <c r="K18" s="81"/>
    </row>
    <row r="19" spans="1:12" ht="14.5" customHeight="1" x14ac:dyDescent="0.55000000000000004">
      <c r="A19" s="213"/>
      <c r="B19" s="165" t="s">
        <v>102</v>
      </c>
      <c r="C19" s="76">
        <v>0</v>
      </c>
      <c r="D19" s="80"/>
      <c r="E19" s="32" t="s">
        <v>43</v>
      </c>
      <c r="F19" s="33" t="s">
        <v>60</v>
      </c>
      <c r="G19" s="141">
        <v>0</v>
      </c>
      <c r="H19" s="59"/>
      <c r="I19" s="82" t="s">
        <v>91</v>
      </c>
      <c r="J19" s="81"/>
      <c r="K19" s="83">
        <f>C9+C20</f>
        <v>122.8</v>
      </c>
      <c r="L19" s="159">
        <v>122.8</v>
      </c>
    </row>
    <row r="20" spans="1:12" ht="14.5" customHeight="1" x14ac:dyDescent="0.55000000000000004">
      <c r="A20" s="32" t="s">
        <v>43</v>
      </c>
      <c r="B20" s="33" t="s">
        <v>44</v>
      </c>
      <c r="C20" s="76">
        <v>122.8</v>
      </c>
      <c r="E20" s="32" t="s">
        <v>43</v>
      </c>
      <c r="F20" s="33" t="s">
        <v>61</v>
      </c>
      <c r="G20" s="141">
        <v>0</v>
      </c>
      <c r="H20" s="59"/>
      <c r="I20" s="81"/>
      <c r="J20" s="81"/>
      <c r="K20" s="81"/>
    </row>
    <row r="21" spans="1:12" ht="14.5" customHeight="1" thickBot="1" x14ac:dyDescent="0.6">
      <c r="A21" s="34" t="s">
        <v>43</v>
      </c>
      <c r="B21" s="135" t="s">
        <v>62</v>
      </c>
      <c r="C21" s="36">
        <v>0</v>
      </c>
      <c r="D21" s="60"/>
      <c r="E21" s="32" t="s">
        <v>43</v>
      </c>
      <c r="F21" s="33" t="s">
        <v>63</v>
      </c>
      <c r="G21" s="141">
        <v>0</v>
      </c>
      <c r="H21" s="59"/>
      <c r="I21" s="81"/>
      <c r="J21" s="81"/>
      <c r="K21" s="81"/>
    </row>
    <row r="22" spans="1:12" ht="14.5" customHeight="1" thickTop="1" x14ac:dyDescent="0.55000000000000004">
      <c r="A22" s="42" t="s">
        <v>51</v>
      </c>
      <c r="B22" s="43" t="s">
        <v>64</v>
      </c>
      <c r="C22" s="61">
        <v>0</v>
      </c>
      <c r="D22" s="60"/>
      <c r="E22" s="32" t="s">
        <v>43</v>
      </c>
      <c r="F22" s="33" t="s">
        <v>65</v>
      </c>
      <c r="G22" s="142">
        <v>0</v>
      </c>
      <c r="H22" s="59"/>
      <c r="I22" s="81"/>
      <c r="J22" s="81"/>
      <c r="K22" s="81"/>
    </row>
    <row r="23" spans="1:12" ht="14.5" customHeight="1" thickBot="1" x14ac:dyDescent="0.6">
      <c r="A23" s="46" t="s">
        <v>51</v>
      </c>
      <c r="B23" s="33" t="s">
        <v>80</v>
      </c>
      <c r="C23" s="57">
        <v>200</v>
      </c>
      <c r="D23" s="63"/>
      <c r="E23" s="34" t="s">
        <v>43</v>
      </c>
      <c r="F23" s="38" t="s">
        <v>66</v>
      </c>
      <c r="G23" s="143">
        <f>C29+C30</f>
        <v>0</v>
      </c>
      <c r="H23" s="64"/>
      <c r="I23" s="84"/>
      <c r="J23" s="81"/>
      <c r="K23" s="81"/>
    </row>
    <row r="24" spans="1:12" ht="14.5" customHeight="1" thickTop="1" x14ac:dyDescent="0.3">
      <c r="A24" s="46" t="s">
        <v>51</v>
      </c>
      <c r="B24" s="33" t="s">
        <v>84</v>
      </c>
      <c r="C24" s="76">
        <v>0</v>
      </c>
      <c r="E24" s="193" t="s">
        <v>51</v>
      </c>
      <c r="F24" s="195" t="s">
        <v>90</v>
      </c>
      <c r="G24" s="197">
        <v>0</v>
      </c>
      <c r="H24" s="65"/>
      <c r="I24" s="81"/>
      <c r="J24" s="81"/>
      <c r="K24" s="81"/>
    </row>
    <row r="25" spans="1:12" ht="14.5" customHeight="1" x14ac:dyDescent="0.3">
      <c r="A25" s="46" t="s">
        <v>51</v>
      </c>
      <c r="B25" s="33" t="s">
        <v>67</v>
      </c>
      <c r="C25" s="57">
        <v>0</v>
      </c>
      <c r="E25" s="194"/>
      <c r="F25" s="196"/>
      <c r="G25" s="198"/>
      <c r="H25" s="37"/>
    </row>
    <row r="26" spans="1:12" ht="14.5" customHeight="1" x14ac:dyDescent="0.3">
      <c r="A26" s="46" t="s">
        <v>51</v>
      </c>
      <c r="B26" s="33" t="s">
        <v>68</v>
      </c>
      <c r="C26" s="57">
        <v>0</v>
      </c>
      <c r="E26" s="46" t="s">
        <v>51</v>
      </c>
      <c r="F26" s="153" t="s">
        <v>97</v>
      </c>
      <c r="G26" s="154">
        <v>0</v>
      </c>
      <c r="H26" s="59"/>
    </row>
    <row r="27" spans="1:12" ht="14.5" customHeight="1" x14ac:dyDescent="0.3">
      <c r="A27" s="136"/>
      <c r="B27" s="137" t="s">
        <v>57</v>
      </c>
      <c r="C27" s="66">
        <f>SUM(C22:C26)</f>
        <v>200</v>
      </c>
      <c r="E27" s="193" t="s">
        <v>51</v>
      </c>
      <c r="F27" s="195" t="s">
        <v>96</v>
      </c>
      <c r="G27" s="197">
        <v>0</v>
      </c>
      <c r="H27" s="67"/>
    </row>
    <row r="28" spans="1:12" ht="14.5" customHeight="1" x14ac:dyDescent="0.3">
      <c r="A28" s="138"/>
      <c r="B28" s="139" t="s">
        <v>69</v>
      </c>
      <c r="C28" s="68"/>
      <c r="E28" s="194"/>
      <c r="F28" s="196"/>
      <c r="G28" s="198"/>
      <c r="H28" s="67"/>
    </row>
    <row r="29" spans="1:12" ht="14.5" customHeight="1" x14ac:dyDescent="0.3">
      <c r="A29" s="44" t="s">
        <v>48</v>
      </c>
      <c r="B29" s="28" t="s">
        <v>70</v>
      </c>
      <c r="C29" s="62">
        <v>0</v>
      </c>
      <c r="D29" s="56"/>
      <c r="E29" s="193" t="s">
        <v>51</v>
      </c>
      <c r="F29" s="195" t="s">
        <v>117</v>
      </c>
      <c r="G29" s="197">
        <v>300</v>
      </c>
      <c r="H29" s="59"/>
      <c r="I29" s="80"/>
    </row>
    <row r="30" spans="1:12" ht="14.5" customHeight="1" x14ac:dyDescent="0.3">
      <c r="A30" s="44" t="s">
        <v>48</v>
      </c>
      <c r="B30" s="28" t="s">
        <v>71</v>
      </c>
      <c r="C30" s="57">
        <v>0</v>
      </c>
      <c r="E30" s="194"/>
      <c r="F30" s="196"/>
      <c r="G30" s="198"/>
      <c r="H30" s="59"/>
    </row>
    <row r="31" spans="1:12" ht="14.5" customHeight="1" x14ac:dyDescent="0.3">
      <c r="A31" s="44" t="s">
        <v>48</v>
      </c>
      <c r="B31" s="28" t="s">
        <v>88</v>
      </c>
      <c r="C31" s="76">
        <v>0</v>
      </c>
      <c r="E31" s="46" t="s">
        <v>51</v>
      </c>
      <c r="F31" s="28" t="s">
        <v>72</v>
      </c>
      <c r="G31" s="155">
        <v>0</v>
      </c>
      <c r="H31" s="69"/>
    </row>
    <row r="32" spans="1:12" ht="14.5" customHeight="1" x14ac:dyDescent="0.3">
      <c r="A32" s="28"/>
      <c r="B32" s="28" t="s">
        <v>87</v>
      </c>
      <c r="C32" s="53">
        <f>SUM(C17:C21)-SUM(C27:C31)</f>
        <v>642.29999999999995</v>
      </c>
      <c r="E32" s="48"/>
      <c r="F32" s="49" t="s">
        <v>73</v>
      </c>
      <c r="G32" s="144">
        <f>SUM(G24:G31)</f>
        <v>300</v>
      </c>
      <c r="H32" s="55"/>
    </row>
    <row r="33" spans="1:8" ht="14.15" customHeight="1" x14ac:dyDescent="0.3">
      <c r="E33" s="28"/>
      <c r="F33" s="28" t="s">
        <v>87</v>
      </c>
      <c r="G33" s="145">
        <f>SUM(G17:G23)-G32</f>
        <v>243.5</v>
      </c>
    </row>
    <row r="34" spans="1:8" ht="14.15" customHeight="1" x14ac:dyDescent="0.3">
      <c r="G34" s="18"/>
    </row>
    <row r="35" spans="1:8" ht="14.15" customHeight="1" x14ac:dyDescent="0.3">
      <c r="A35" s="146" t="s">
        <v>74</v>
      </c>
      <c r="B35" s="147" t="s">
        <v>75</v>
      </c>
      <c r="C35" s="148"/>
      <c r="G35" s="148"/>
      <c r="H35" s="55"/>
    </row>
    <row r="36" spans="1:8" ht="14.15" customHeight="1" x14ac:dyDescent="0.3">
      <c r="A36" s="146"/>
      <c r="B36" s="147"/>
      <c r="C36" s="148"/>
      <c r="G36" s="148"/>
      <c r="H36" s="55"/>
    </row>
    <row r="37" spans="1:8" ht="13" customHeight="1" x14ac:dyDescent="0.3">
      <c r="C37" s="132"/>
      <c r="E37" s="60"/>
      <c r="F37" s="149"/>
      <c r="G37" s="150"/>
    </row>
    <row r="38" spans="1:8" ht="13" customHeight="1" x14ac:dyDescent="0.3">
      <c r="A38" s="206" t="s">
        <v>124</v>
      </c>
      <c r="B38" s="206"/>
      <c r="C38" s="132"/>
      <c r="E38" s="60"/>
      <c r="F38" s="149"/>
      <c r="G38" s="150"/>
    </row>
    <row r="39" spans="1:8" ht="12.65" customHeight="1" x14ac:dyDescent="0.3">
      <c r="A39" s="70"/>
      <c r="B39" s="70"/>
      <c r="C39" s="132"/>
      <c r="E39" s="60"/>
      <c r="F39" s="149"/>
      <c r="G39" s="150"/>
    </row>
    <row r="40" spans="1:8" ht="12.65" customHeight="1" x14ac:dyDescent="0.3">
      <c r="A40" s="206" t="s">
        <v>106</v>
      </c>
      <c r="B40" s="206"/>
      <c r="C40" s="206"/>
      <c r="E40" s="206" t="s">
        <v>107</v>
      </c>
      <c r="F40" s="206"/>
      <c r="G40" s="206"/>
    </row>
    <row r="41" spans="1:8" ht="13" customHeight="1" x14ac:dyDescent="0.3">
      <c r="A41" s="19"/>
      <c r="B41" s="30"/>
      <c r="C41" s="151"/>
      <c r="G41" s="18"/>
    </row>
    <row r="42" spans="1:8" ht="13" customHeight="1" x14ac:dyDescent="0.3">
      <c r="G42" s="18"/>
    </row>
    <row r="43" spans="1:8" ht="13" customHeight="1" x14ac:dyDescent="0.3">
      <c r="G43" s="18"/>
    </row>
    <row r="44" spans="1:8" ht="13" customHeight="1" x14ac:dyDescent="0.35">
      <c r="F44" s="152"/>
      <c r="G44" s="18"/>
    </row>
    <row r="45" spans="1:8" ht="13" customHeight="1" x14ac:dyDescent="0.3"/>
    <row r="46" spans="1:8" ht="13" customHeight="1" x14ac:dyDescent="0.3">
      <c r="G46" s="18"/>
    </row>
    <row r="47" spans="1:8" ht="13" customHeight="1" x14ac:dyDescent="0.3">
      <c r="A47" s="206"/>
      <c r="B47" s="206"/>
      <c r="C47" s="206"/>
      <c r="E47" s="70"/>
      <c r="F47" s="70"/>
    </row>
    <row r="48" spans="1:8" ht="13" customHeight="1" x14ac:dyDescent="0.3"/>
    <row r="49" spans="1:7" ht="13" customHeight="1" x14ac:dyDescent="0.3">
      <c r="C49" s="54"/>
      <c r="F49" s="54"/>
      <c r="G49" s="54"/>
    </row>
    <row r="50" spans="1:7" ht="13" customHeight="1" x14ac:dyDescent="0.3">
      <c r="C50" s="54"/>
      <c r="F50" s="54"/>
      <c r="G50" s="54"/>
    </row>
    <row r="51" spans="1:7" x14ac:dyDescent="0.3">
      <c r="C51" s="54"/>
      <c r="F51" s="54"/>
      <c r="G51" s="54"/>
    </row>
    <row r="52" spans="1:7" x14ac:dyDescent="0.3">
      <c r="C52" s="54"/>
      <c r="F52" s="54"/>
      <c r="G52" s="54"/>
    </row>
    <row r="53" spans="1:7" x14ac:dyDescent="0.3">
      <c r="C53" s="54"/>
      <c r="F53" s="54"/>
      <c r="G53" s="54"/>
    </row>
    <row r="54" spans="1:7" x14ac:dyDescent="0.3">
      <c r="C54" s="54"/>
      <c r="F54" s="54"/>
      <c r="G54" s="54"/>
    </row>
    <row r="55" spans="1:7" x14ac:dyDescent="0.3">
      <c r="C55" s="54"/>
      <c r="F55" s="54"/>
      <c r="G55" s="54"/>
    </row>
    <row r="56" spans="1:7" x14ac:dyDescent="0.3">
      <c r="A56" s="19"/>
      <c r="C56" s="25"/>
      <c r="F56" s="54"/>
      <c r="G56" s="54"/>
    </row>
    <row r="57" spans="1:7" x14ac:dyDescent="0.3">
      <c r="C57" s="54"/>
      <c r="F57" s="54"/>
      <c r="G57" s="54"/>
    </row>
    <row r="58" spans="1:7" x14ac:dyDescent="0.3">
      <c r="C58" s="54"/>
      <c r="F58" s="54"/>
      <c r="G58" s="54"/>
    </row>
    <row r="59" spans="1:7" x14ac:dyDescent="0.3">
      <c r="C59" s="54"/>
      <c r="F59" s="54"/>
      <c r="G59" s="54"/>
    </row>
    <row r="60" spans="1:7" x14ac:dyDescent="0.3">
      <c r="A60" s="19"/>
      <c r="B60" s="19"/>
      <c r="C60" s="25"/>
      <c r="F60" s="54"/>
      <c r="G60" s="54"/>
    </row>
    <row r="61" spans="1:7" x14ac:dyDescent="0.3">
      <c r="A61" s="19"/>
      <c r="B61" s="19"/>
      <c r="C61" s="25"/>
      <c r="F61" s="54"/>
      <c r="G61" s="54"/>
    </row>
    <row r="62" spans="1:7" x14ac:dyDescent="0.3">
      <c r="A62" s="19"/>
      <c r="B62" s="19"/>
      <c r="C62" s="25"/>
      <c r="F62" s="54"/>
      <c r="G62" s="54"/>
    </row>
    <row r="63" spans="1:7" x14ac:dyDescent="0.3">
      <c r="A63" s="19"/>
      <c r="C63" s="25"/>
      <c r="F63" s="54"/>
      <c r="G63" s="54"/>
    </row>
    <row r="64" spans="1:7" x14ac:dyDescent="0.3">
      <c r="A64" s="71"/>
      <c r="B64" s="71"/>
      <c r="C64" s="71"/>
      <c r="E64" s="71"/>
      <c r="F64" s="71"/>
      <c r="G64" s="71"/>
    </row>
    <row r="65" spans="1:7" x14ac:dyDescent="0.3">
      <c r="A65" s="19"/>
      <c r="C65" s="25"/>
      <c r="G65" s="54"/>
    </row>
    <row r="66" spans="1:7" x14ac:dyDescent="0.3">
      <c r="A66" s="19"/>
      <c r="C66" s="25"/>
      <c r="G66" s="54"/>
    </row>
    <row r="67" spans="1:7" x14ac:dyDescent="0.3">
      <c r="A67" s="19"/>
      <c r="C67" s="25"/>
      <c r="G67" s="54"/>
    </row>
    <row r="68" spans="1:7" x14ac:dyDescent="0.3">
      <c r="A68" s="19"/>
      <c r="C68" s="25"/>
      <c r="G68" s="54"/>
    </row>
    <row r="69" spans="1:7" x14ac:dyDescent="0.3">
      <c r="A69" s="19"/>
      <c r="C69" s="25"/>
      <c r="G69" s="54"/>
    </row>
    <row r="70" spans="1:7" x14ac:dyDescent="0.3">
      <c r="A70" s="19"/>
      <c r="C70" s="25"/>
      <c r="E70" s="19"/>
      <c r="G70" s="54"/>
    </row>
    <row r="71" spans="1:7" ht="15" customHeight="1" x14ac:dyDescent="0.3">
      <c r="C71" s="25"/>
      <c r="G71" s="25"/>
    </row>
    <row r="72" spans="1:7" ht="14.25" customHeight="1" x14ac:dyDescent="0.3">
      <c r="A72" s="70"/>
      <c r="B72" s="70"/>
      <c r="C72" s="25"/>
    </row>
  </sheetData>
  <sheetProtection algorithmName="SHA-512" hashValue="7iSxLyqXwjMWxHsXqBtbPVpQpFDd4wHYHxMeGScgIjOZVSTIkACf0T2LwfG9hQMq4nTNpcb9xXx7aMX1+jg5Ng==" saltValue="P93lsdXpQT/IhqGPpR6FcQ==" spinCount="100000" sheet="1" objects="1" scenarios="1" formatCells="0" formatColumns="0" formatRows="0"/>
  <mergeCells count="24">
    <mergeCell ref="A47:C47"/>
    <mergeCell ref="I6:J7"/>
    <mergeCell ref="G27:G28"/>
    <mergeCell ref="A38:B38"/>
    <mergeCell ref="A40:C40"/>
    <mergeCell ref="E40:G40"/>
    <mergeCell ref="E29:E30"/>
    <mergeCell ref="F29:F30"/>
    <mergeCell ref="G29:G30"/>
    <mergeCell ref="A7:B7"/>
    <mergeCell ref="E7:F7"/>
    <mergeCell ref="E27:E28"/>
    <mergeCell ref="F27:F28"/>
    <mergeCell ref="A16:B16"/>
    <mergeCell ref="E16:F16"/>
    <mergeCell ref="A17:A19"/>
    <mergeCell ref="E24:E25"/>
    <mergeCell ref="F24:F25"/>
    <mergeCell ref="G24:G25"/>
    <mergeCell ref="A1:G1"/>
    <mergeCell ref="A2:G2"/>
    <mergeCell ref="A3:G3"/>
    <mergeCell ref="A4:G4"/>
    <mergeCell ref="A5:G5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2023 - úprava červen</vt:lpstr>
      <vt:lpstr>fondy - červen</vt:lpstr>
      <vt:lpstr>'fondy - červen'!Oblast_tisku</vt:lpstr>
      <vt:lpstr>'rozpočet 2023 - úprava červen'!Oblast_tisku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Čechové</dc:creator>
  <cp:lastModifiedBy>Libuse Sedlackova</cp:lastModifiedBy>
  <cp:lastPrinted>2023-06-08T12:32:01Z</cp:lastPrinted>
  <dcterms:created xsi:type="dcterms:W3CDTF">1999-10-20T13:50:00Z</dcterms:created>
  <dcterms:modified xsi:type="dcterms:W3CDTF">2023-06-08T12:33:11Z</dcterms:modified>
</cp:coreProperties>
</file>